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lcome\OneDrive\Desktop\MARKETING\TRAINING PROGRAM\"/>
    </mc:Choice>
  </mc:AlternateContent>
  <bookViews>
    <workbookView xWindow="0" yWindow="0" windowWidth="20496" windowHeight="7752" activeTab="1"/>
  </bookViews>
  <sheets>
    <sheet name="Assumptions" sheetId="1" r:id="rId1"/>
    <sheet name="CAPEX OPEX" sheetId="6" r:id="rId2"/>
    <sheet name="Profit &amp; Loss" sheetId="2" r:id="rId3"/>
    <sheet name="Cash Flow" sheetId="3" r:id="rId4"/>
    <sheet name="Employee Structure" sheetId="4" r:id="rId5"/>
  </sheets>
  <definedNames>
    <definedName name="_xlnm.Print_Area" localSheetId="0">Assumptions!$A$1:$B$652</definedName>
    <definedName name="_xlnm.Print_Area" localSheetId="3">'Cash Flow'!$A$2:$N$929</definedName>
  </definedNames>
  <calcPr calcId="152511"/>
</workbook>
</file>

<file path=xl/calcChain.xml><?xml version="1.0" encoding="utf-8"?>
<calcChain xmlns="http://schemas.openxmlformats.org/spreadsheetml/2006/main">
  <c r="D17" i="6" l="1"/>
  <c r="E17" i="6"/>
  <c r="B20" i="1"/>
  <c r="E8" i="6" l="1"/>
  <c r="E9" i="6"/>
  <c r="E10" i="6"/>
  <c r="E11" i="6"/>
  <c r="E12" i="6"/>
  <c r="E13" i="6"/>
  <c r="E14" i="6"/>
  <c r="E15" i="6"/>
  <c r="E16" i="6"/>
  <c r="E20" i="6"/>
  <c r="E23" i="6"/>
  <c r="D5" i="6"/>
  <c r="D6" i="6"/>
  <c r="D7" i="6"/>
  <c r="D8" i="6"/>
  <c r="D9" i="6"/>
  <c r="D10" i="6"/>
  <c r="D11" i="6"/>
  <c r="D12" i="6"/>
  <c r="D13" i="6"/>
  <c r="D14" i="6"/>
  <c r="D15" i="6"/>
  <c r="D16" i="6"/>
  <c r="D18" i="6"/>
  <c r="D19" i="6"/>
  <c r="D20" i="6"/>
  <c r="D21" i="6"/>
  <c r="D22" i="6"/>
  <c r="D23" i="6"/>
  <c r="D24" i="6"/>
  <c r="C7" i="6"/>
  <c r="C10" i="6"/>
  <c r="C11" i="6"/>
  <c r="C13" i="6"/>
  <c r="C14" i="6"/>
  <c r="C15" i="6"/>
  <c r="B5" i="6"/>
  <c r="B6" i="6"/>
  <c r="B7" i="6"/>
  <c r="B8" i="6"/>
  <c r="B9" i="6"/>
  <c r="B10" i="6"/>
  <c r="B11" i="6"/>
  <c r="B12" i="6"/>
  <c r="B13" i="6"/>
  <c r="B14" i="6"/>
  <c r="B15" i="6"/>
  <c r="A87" i="1" l="1"/>
  <c r="A89" i="1"/>
  <c r="E5" i="6" l="1"/>
  <c r="E20" i="2" l="1"/>
  <c r="F20" i="2"/>
  <c r="E21" i="2"/>
  <c r="F21" i="2"/>
  <c r="C12" i="2"/>
  <c r="C15" i="2"/>
  <c r="C17" i="2"/>
  <c r="C18" i="2"/>
  <c r="C19" i="2"/>
  <c r="C20" i="2"/>
  <c r="C21" i="2"/>
  <c r="A11" i="2"/>
  <c r="A12" i="2"/>
  <c r="A13" i="2"/>
  <c r="A14" i="2"/>
  <c r="A15" i="2"/>
  <c r="A16" i="2"/>
  <c r="A17" i="2"/>
  <c r="A18" i="2"/>
  <c r="A19" i="2"/>
  <c r="A20" i="2"/>
  <c r="A21" i="2"/>
  <c r="A22" i="2"/>
  <c r="D38" i="6"/>
  <c r="D27" i="6"/>
  <c r="D28" i="6"/>
  <c r="D29" i="6"/>
  <c r="D30" i="6"/>
  <c r="D31" i="6"/>
  <c r="D32" i="6"/>
  <c r="D33" i="6"/>
  <c r="D34" i="6"/>
  <c r="D35" i="6"/>
  <c r="D36" i="6"/>
  <c r="D37" i="6"/>
  <c r="D26" i="6"/>
  <c r="E24" i="6"/>
  <c r="D25" i="6"/>
  <c r="B16" i="6"/>
  <c r="B4" i="6"/>
  <c r="B18" i="6"/>
  <c r="C18" i="6"/>
  <c r="E6" i="6"/>
  <c r="G20" i="2" l="1"/>
  <c r="F3" i="6"/>
  <c r="H20" i="2" l="1"/>
  <c r="E35" i="6"/>
  <c r="E28" i="6"/>
  <c r="E36" i="6"/>
  <c r="E37" i="6"/>
  <c r="E31" i="6"/>
  <c r="E33" i="6"/>
  <c r="E34" i="6"/>
  <c r="C8" i="6"/>
  <c r="E7" i="6"/>
  <c r="I20" i="2" l="1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D21" i="2"/>
  <c r="D20" i="2"/>
  <c r="C6" i="6"/>
  <c r="D14" i="2" l="1"/>
  <c r="E14" i="2"/>
  <c r="E12" i="2"/>
  <c r="D12" i="2"/>
  <c r="D17" i="2"/>
  <c r="J20" i="2"/>
  <c r="D15" i="2"/>
  <c r="C14" i="2"/>
  <c r="E30" i="6"/>
  <c r="D18" i="2"/>
  <c r="E15" i="2" l="1"/>
  <c r="F12" i="2"/>
  <c r="K20" i="2"/>
  <c r="E18" i="2"/>
  <c r="E17" i="2"/>
  <c r="F17" i="2" l="1"/>
  <c r="F18" i="2"/>
  <c r="L20" i="2"/>
  <c r="G12" i="2"/>
  <c r="F15" i="2"/>
  <c r="C16" i="2"/>
  <c r="E32" i="6"/>
  <c r="G15" i="2" l="1"/>
  <c r="H12" i="2"/>
  <c r="M20" i="2"/>
  <c r="G18" i="2"/>
  <c r="G17" i="2"/>
  <c r="D16" i="2"/>
  <c r="I12" i="2" l="1"/>
  <c r="H17" i="2"/>
  <c r="H18" i="2"/>
  <c r="N20" i="2"/>
  <c r="H15" i="2"/>
  <c r="E16" i="2"/>
  <c r="E4" i="6"/>
  <c r="D4" i="6"/>
  <c r="J12" i="2" l="1"/>
  <c r="I15" i="2"/>
  <c r="O20" i="2"/>
  <c r="I18" i="2"/>
  <c r="I17" i="2"/>
  <c r="F16" i="2"/>
  <c r="B25" i="1"/>
  <c r="K12" i="2" l="1"/>
  <c r="J17" i="2"/>
  <c r="J18" i="2"/>
  <c r="P20" i="2"/>
  <c r="J15" i="2"/>
  <c r="G16" i="2"/>
  <c r="U24" i="2"/>
  <c r="T24" i="2"/>
  <c r="S24" i="2"/>
  <c r="Q24" i="2"/>
  <c r="P24" i="2"/>
  <c r="O24" i="2"/>
  <c r="M24" i="2"/>
  <c r="L24" i="2"/>
  <c r="K24" i="2"/>
  <c r="I24" i="2"/>
  <c r="H24" i="2"/>
  <c r="G24" i="2"/>
  <c r="E24" i="2"/>
  <c r="D24" i="2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L12" i="2" l="1"/>
  <c r="Q20" i="2"/>
  <c r="K15" i="2"/>
  <c r="K18" i="2"/>
  <c r="K17" i="2"/>
  <c r="H16" i="2"/>
  <c r="M12" i="2" l="1"/>
  <c r="L18" i="2"/>
  <c r="L17" i="2"/>
  <c r="L15" i="2"/>
  <c r="R20" i="2"/>
  <c r="I16" i="2"/>
  <c r="N12" i="2" l="1"/>
  <c r="M15" i="2"/>
  <c r="S20" i="2"/>
  <c r="M17" i="2"/>
  <c r="M18" i="2"/>
  <c r="J16" i="2"/>
  <c r="O12" i="2" l="1"/>
  <c r="N17" i="2"/>
  <c r="N18" i="2"/>
  <c r="T20" i="2"/>
  <c r="N15" i="2"/>
  <c r="K16" i="2"/>
  <c r="P12" i="2" l="1"/>
  <c r="O15" i="2"/>
  <c r="V20" i="2"/>
  <c r="U20" i="2"/>
  <c r="O18" i="2"/>
  <c r="O17" i="2"/>
  <c r="L16" i="2"/>
  <c r="Q12" i="2" l="1"/>
  <c r="P17" i="2"/>
  <c r="P18" i="2"/>
  <c r="P15" i="2"/>
  <c r="M16" i="2"/>
  <c r="R12" i="2"/>
  <c r="D20" i="4"/>
  <c r="Q15" i="2" l="1"/>
  <c r="Q18" i="2"/>
  <c r="Q17" i="2"/>
  <c r="N16" i="2"/>
  <c r="S12" i="2"/>
  <c r="F20" i="4"/>
  <c r="R17" i="2" l="1"/>
  <c r="R18" i="2"/>
  <c r="R15" i="2"/>
  <c r="O16" i="2"/>
  <c r="T12" i="2"/>
  <c r="C5" i="6"/>
  <c r="C4" i="6"/>
  <c r="S15" i="2" l="1"/>
  <c r="S18" i="2"/>
  <c r="S17" i="2"/>
  <c r="P16" i="2"/>
  <c r="U12" i="2"/>
  <c r="C12" i="6"/>
  <c r="C9" i="6"/>
  <c r="T17" i="2" l="1"/>
  <c r="T18" i="2"/>
  <c r="T15" i="2"/>
  <c r="Q16" i="2"/>
  <c r="C16" i="6"/>
  <c r="V12" i="2"/>
  <c r="E22" i="6"/>
  <c r="D10" i="4"/>
  <c r="B54" i="1"/>
  <c r="K94" i="1"/>
  <c r="K96" i="1" s="1"/>
  <c r="H94" i="1"/>
  <c r="H96" i="1" s="1"/>
  <c r="E21" i="6"/>
  <c r="C104" i="1"/>
  <c r="C115" i="1"/>
  <c r="D115" i="1" s="1"/>
  <c r="E115" i="1" s="1"/>
  <c r="F115" i="1" s="1"/>
  <c r="C126" i="1"/>
  <c r="D126" i="1" s="1"/>
  <c r="C137" i="1"/>
  <c r="E94" i="1"/>
  <c r="B94" i="1"/>
  <c r="B138" i="1"/>
  <c r="B127" i="1"/>
  <c r="B116" i="1"/>
  <c r="B105" i="1"/>
  <c r="C24" i="2"/>
  <c r="A23" i="2"/>
  <c r="A24" i="2"/>
  <c r="A10" i="2"/>
  <c r="C30" i="3"/>
  <c r="C16" i="3"/>
  <c r="E26" i="6" l="1"/>
  <c r="C54" i="1"/>
  <c r="D54" i="1" s="1"/>
  <c r="E54" i="1" s="1"/>
  <c r="V15" i="2"/>
  <c r="U15" i="2"/>
  <c r="V18" i="2"/>
  <c r="U18" i="2"/>
  <c r="C13" i="2"/>
  <c r="E29" i="6"/>
  <c r="V17" i="2"/>
  <c r="U17" i="2"/>
  <c r="R16" i="2"/>
  <c r="B21" i="1"/>
  <c r="C39" i="6"/>
  <c r="D42" i="6" s="1"/>
  <c r="C116" i="1"/>
  <c r="B96" i="1"/>
  <c r="E96" i="1"/>
  <c r="C105" i="1"/>
  <c r="E126" i="1"/>
  <c r="F126" i="1" s="1"/>
  <c r="D127" i="1"/>
  <c r="F116" i="1"/>
  <c r="E116" i="1"/>
  <c r="D21" i="4"/>
  <c r="F10" i="4"/>
  <c r="F21" i="4" s="1"/>
  <c r="C127" i="1"/>
  <c r="G115" i="1"/>
  <c r="D104" i="1"/>
  <c r="D137" i="1"/>
  <c r="D116" i="1"/>
  <c r="E18" i="6"/>
  <c r="C10" i="2"/>
  <c r="C138" i="1"/>
  <c r="D10" i="2" l="1"/>
  <c r="D13" i="2"/>
  <c r="D19" i="2"/>
  <c r="G21" i="2"/>
  <c r="S16" i="2"/>
  <c r="B88" i="1"/>
  <c r="B55" i="1"/>
  <c r="C55" i="1" s="1"/>
  <c r="D55" i="1" s="1"/>
  <c r="E55" i="1" s="1"/>
  <c r="B70" i="1"/>
  <c r="C70" i="1" s="1"/>
  <c r="D70" i="1" s="1"/>
  <c r="D72" i="1" s="1"/>
  <c r="E10" i="2"/>
  <c r="G116" i="1"/>
  <c r="E19" i="6"/>
  <c r="E127" i="1"/>
  <c r="E104" i="1"/>
  <c r="D105" i="1"/>
  <c r="E137" i="1"/>
  <c r="D138" i="1"/>
  <c r="H115" i="1"/>
  <c r="F127" i="1"/>
  <c r="G126" i="1"/>
  <c r="E19" i="2" l="1"/>
  <c r="E13" i="2"/>
  <c r="E27" i="6"/>
  <c r="C11" i="2"/>
  <c r="T16" i="2"/>
  <c r="H21" i="2"/>
  <c r="B72" i="1"/>
  <c r="C23" i="2"/>
  <c r="D23" i="2"/>
  <c r="C72" i="1"/>
  <c r="D11" i="2"/>
  <c r="E71" i="1"/>
  <c r="F24" i="2" s="1"/>
  <c r="B49" i="1"/>
  <c r="E25" i="6" s="1"/>
  <c r="F10" i="2"/>
  <c r="G127" i="1"/>
  <c r="H116" i="1"/>
  <c r="E70" i="1"/>
  <c r="E23" i="2"/>
  <c r="H126" i="1"/>
  <c r="F137" i="1"/>
  <c r="E138" i="1"/>
  <c r="I115" i="1"/>
  <c r="E105" i="1"/>
  <c r="F104" i="1"/>
  <c r="F13" i="2" l="1"/>
  <c r="F19" i="2"/>
  <c r="I21" i="2"/>
  <c r="V16" i="2"/>
  <c r="U16" i="2"/>
  <c r="C22" i="2"/>
  <c r="C25" i="2" s="1"/>
  <c r="C21" i="3" s="1"/>
  <c r="E38" i="6"/>
  <c r="E39" i="6" s="1"/>
  <c r="D43" i="6" s="1"/>
  <c r="D44" i="6" s="1"/>
  <c r="B67" i="1"/>
  <c r="B74" i="1" s="1"/>
  <c r="E11" i="2"/>
  <c r="C66" i="1"/>
  <c r="D22" i="2" s="1"/>
  <c r="B50" i="1"/>
  <c r="B87" i="1" s="1"/>
  <c r="F54" i="1"/>
  <c r="G10" i="2" s="1"/>
  <c r="H127" i="1"/>
  <c r="I116" i="1"/>
  <c r="F70" i="1"/>
  <c r="F23" i="2"/>
  <c r="E72" i="1"/>
  <c r="G104" i="1"/>
  <c r="F105" i="1"/>
  <c r="F138" i="1"/>
  <c r="G137" i="1"/>
  <c r="G138" i="1" s="1"/>
  <c r="J115" i="1"/>
  <c r="I126" i="1"/>
  <c r="G19" i="2" l="1"/>
  <c r="G13" i="2"/>
  <c r="J21" i="2"/>
  <c r="F11" i="2"/>
  <c r="D66" i="1"/>
  <c r="E22" i="2" s="1"/>
  <c r="C67" i="1"/>
  <c r="C74" i="1" s="1"/>
  <c r="D25" i="2"/>
  <c r="D21" i="3" s="1"/>
  <c r="G54" i="1"/>
  <c r="H10" i="2" s="1"/>
  <c r="I127" i="1"/>
  <c r="J116" i="1"/>
  <c r="G105" i="1"/>
  <c r="G70" i="1"/>
  <c r="G23" i="2"/>
  <c r="F72" i="1"/>
  <c r="K115" i="1"/>
  <c r="H104" i="1"/>
  <c r="H137" i="1"/>
  <c r="H138" i="1" s="1"/>
  <c r="J126" i="1"/>
  <c r="H13" i="2" l="1"/>
  <c r="H19" i="2"/>
  <c r="K21" i="2"/>
  <c r="F55" i="1"/>
  <c r="G11" i="2" s="1"/>
  <c r="E66" i="1"/>
  <c r="F22" i="2" s="1"/>
  <c r="E25" i="2"/>
  <c r="E21" i="3" s="1"/>
  <c r="D67" i="1"/>
  <c r="D74" i="1" s="1"/>
  <c r="H54" i="1"/>
  <c r="I10" i="2" s="1"/>
  <c r="J127" i="1"/>
  <c r="K116" i="1"/>
  <c r="H105" i="1"/>
  <c r="H70" i="1"/>
  <c r="H23" i="2"/>
  <c r="G72" i="1"/>
  <c r="L115" i="1"/>
  <c r="I137" i="1"/>
  <c r="I138" i="1" s="1"/>
  <c r="K126" i="1"/>
  <c r="I104" i="1"/>
  <c r="I19" i="2" l="1"/>
  <c r="I13" i="2"/>
  <c r="L21" i="2"/>
  <c r="E67" i="1"/>
  <c r="E74" i="1" s="1"/>
  <c r="E95" i="1" s="1"/>
  <c r="G55" i="1"/>
  <c r="H11" i="2" s="1"/>
  <c r="F66" i="1"/>
  <c r="G22" i="2" s="1"/>
  <c r="F25" i="2"/>
  <c r="F21" i="3" s="1"/>
  <c r="I54" i="1"/>
  <c r="J10" i="2" s="1"/>
  <c r="K127" i="1"/>
  <c r="L116" i="1"/>
  <c r="I105" i="1"/>
  <c r="I70" i="1"/>
  <c r="I23" i="2"/>
  <c r="H72" i="1"/>
  <c r="J137" i="1"/>
  <c r="J138" i="1" s="1"/>
  <c r="M115" i="1"/>
  <c r="J104" i="1"/>
  <c r="L126" i="1"/>
  <c r="J13" i="2" l="1"/>
  <c r="J19" i="2"/>
  <c r="M21" i="2"/>
  <c r="K95" i="1"/>
  <c r="K97" i="1" s="1"/>
  <c r="C139" i="1" s="1"/>
  <c r="B95" i="1"/>
  <c r="B97" i="1" s="1"/>
  <c r="H95" i="1"/>
  <c r="H97" i="1" s="1"/>
  <c r="C128" i="1" s="1"/>
  <c r="B79" i="1"/>
  <c r="B80" i="1" s="1"/>
  <c r="G25" i="2"/>
  <c r="G21" i="3" s="1"/>
  <c r="F67" i="1"/>
  <c r="F74" i="1" s="1"/>
  <c r="H55" i="1"/>
  <c r="I11" i="2" s="1"/>
  <c r="G66" i="1"/>
  <c r="H22" i="2" s="1"/>
  <c r="J54" i="1"/>
  <c r="K10" i="2" s="1"/>
  <c r="L127" i="1"/>
  <c r="M116" i="1"/>
  <c r="J105" i="1"/>
  <c r="J70" i="1"/>
  <c r="J23" i="2"/>
  <c r="E97" i="1"/>
  <c r="C117" i="1" s="1"/>
  <c r="K137" i="1"/>
  <c r="K138" i="1" s="1"/>
  <c r="N115" i="1"/>
  <c r="M126" i="1"/>
  <c r="K104" i="1"/>
  <c r="K19" i="2" l="1"/>
  <c r="K13" i="2"/>
  <c r="N21" i="2"/>
  <c r="B33" i="3"/>
  <c r="B82" i="1"/>
  <c r="G67" i="1"/>
  <c r="G74" i="1" s="1"/>
  <c r="I55" i="1"/>
  <c r="H66" i="1"/>
  <c r="I22" i="2" s="1"/>
  <c r="H25" i="2"/>
  <c r="H21" i="3" s="1"/>
  <c r="K54" i="1"/>
  <c r="L10" i="2" s="1"/>
  <c r="M127" i="1"/>
  <c r="N116" i="1"/>
  <c r="K105" i="1"/>
  <c r="K70" i="1"/>
  <c r="K23" i="2"/>
  <c r="J72" i="1"/>
  <c r="C106" i="1"/>
  <c r="C108" i="1" s="1"/>
  <c r="D128" i="1"/>
  <c r="C130" i="1"/>
  <c r="C131" i="1"/>
  <c r="D139" i="1"/>
  <c r="C141" i="1"/>
  <c r="C142" i="1"/>
  <c r="D117" i="1"/>
  <c r="C119" i="1"/>
  <c r="C120" i="1"/>
  <c r="H99" i="1"/>
  <c r="H98" i="1"/>
  <c r="B99" i="1"/>
  <c r="B98" i="1"/>
  <c r="E98" i="1"/>
  <c r="E99" i="1"/>
  <c r="K99" i="1"/>
  <c r="K98" i="1"/>
  <c r="O115" i="1"/>
  <c r="N126" i="1"/>
  <c r="L104" i="1"/>
  <c r="L137" i="1"/>
  <c r="L138" i="1" s="1"/>
  <c r="L13" i="2" l="1"/>
  <c r="L19" i="2"/>
  <c r="I71" i="1"/>
  <c r="J24" i="2" s="1"/>
  <c r="J11" i="2"/>
  <c r="O21" i="2"/>
  <c r="B89" i="1"/>
  <c r="B85" i="1"/>
  <c r="H67" i="1"/>
  <c r="H74" i="1" s="1"/>
  <c r="I25" i="2"/>
  <c r="I21" i="3" s="1"/>
  <c r="J55" i="1"/>
  <c r="K11" i="2" s="1"/>
  <c r="I66" i="1"/>
  <c r="J22" i="2" s="1"/>
  <c r="L54" i="1"/>
  <c r="M10" i="2" s="1"/>
  <c r="N127" i="1"/>
  <c r="O116" i="1"/>
  <c r="L105" i="1"/>
  <c r="L70" i="1"/>
  <c r="L23" i="2"/>
  <c r="K72" i="1"/>
  <c r="D106" i="1"/>
  <c r="E106" i="1" s="1"/>
  <c r="C109" i="1"/>
  <c r="C5" i="2" s="1"/>
  <c r="C7" i="3" s="1"/>
  <c r="C4" i="2"/>
  <c r="C37" i="2" s="1"/>
  <c r="C143" i="1"/>
  <c r="C132" i="1"/>
  <c r="E139" i="1"/>
  <c r="D141" i="1"/>
  <c r="D142" i="1"/>
  <c r="E128" i="1"/>
  <c r="D130" i="1"/>
  <c r="D131" i="1"/>
  <c r="E117" i="1"/>
  <c r="D119" i="1"/>
  <c r="D120" i="1"/>
  <c r="C121" i="1"/>
  <c r="M137" i="1"/>
  <c r="M138" i="1" s="1"/>
  <c r="M104" i="1"/>
  <c r="P115" i="1"/>
  <c r="O126" i="1"/>
  <c r="I72" i="1" l="1"/>
  <c r="M19" i="2"/>
  <c r="M13" i="2"/>
  <c r="P21" i="2"/>
  <c r="B86" i="1"/>
  <c r="C89" i="1" s="1"/>
  <c r="B36" i="3"/>
  <c r="B4" i="1"/>
  <c r="J25" i="2"/>
  <c r="J21" i="3" s="1"/>
  <c r="I67" i="1"/>
  <c r="I74" i="1" s="1"/>
  <c r="K55" i="1"/>
  <c r="L11" i="2" s="1"/>
  <c r="J66" i="1"/>
  <c r="K22" i="2" s="1"/>
  <c r="M54" i="1"/>
  <c r="N10" i="2" s="1"/>
  <c r="O127" i="1"/>
  <c r="P116" i="1"/>
  <c r="M105" i="1"/>
  <c r="M70" i="1"/>
  <c r="M23" i="2"/>
  <c r="L72" i="1"/>
  <c r="C110" i="1"/>
  <c r="D109" i="1"/>
  <c r="D5" i="2" s="1"/>
  <c r="D7" i="3" s="1"/>
  <c r="D108" i="1"/>
  <c r="D4" i="2" s="1"/>
  <c r="D37" i="2" s="1"/>
  <c r="D132" i="1"/>
  <c r="F128" i="1"/>
  <c r="F129" i="1" s="1"/>
  <c r="E130" i="1"/>
  <c r="E131" i="1"/>
  <c r="F139" i="1"/>
  <c r="F140" i="1" s="1"/>
  <c r="E141" i="1"/>
  <c r="E142" i="1"/>
  <c r="D121" i="1"/>
  <c r="D143" i="1"/>
  <c r="F117" i="1"/>
  <c r="F118" i="1" s="1"/>
  <c r="E119" i="1"/>
  <c r="E120" i="1"/>
  <c r="C7" i="2"/>
  <c r="C6" i="3"/>
  <c r="C8" i="3" s="1"/>
  <c r="C32" i="3" s="1"/>
  <c r="F106" i="1"/>
  <c r="F107" i="1" s="1"/>
  <c r="E108" i="1"/>
  <c r="E109" i="1"/>
  <c r="N104" i="1"/>
  <c r="N137" i="1"/>
  <c r="N138" i="1" s="1"/>
  <c r="P126" i="1"/>
  <c r="Q115" i="1"/>
  <c r="N13" i="2" l="1"/>
  <c r="N19" i="2"/>
  <c r="Q21" i="2"/>
  <c r="C42" i="2"/>
  <c r="C87" i="1"/>
  <c r="C88" i="1"/>
  <c r="L55" i="1"/>
  <c r="M11" i="2" s="1"/>
  <c r="K66" i="1"/>
  <c r="L22" i="2" s="1"/>
  <c r="J67" i="1"/>
  <c r="J74" i="1" s="1"/>
  <c r="K25" i="2"/>
  <c r="K21" i="3" s="1"/>
  <c r="N54" i="1"/>
  <c r="O10" i="2" s="1"/>
  <c r="P127" i="1"/>
  <c r="Q116" i="1"/>
  <c r="N105" i="1"/>
  <c r="N70" i="1"/>
  <c r="N23" i="2"/>
  <c r="D110" i="1"/>
  <c r="E5" i="2"/>
  <c r="E7" i="3" s="1"/>
  <c r="E4" i="2"/>
  <c r="E37" i="2" s="1"/>
  <c r="D6" i="3"/>
  <c r="D8" i="3" s="1"/>
  <c r="D32" i="3" s="1"/>
  <c r="D7" i="2"/>
  <c r="C33" i="3"/>
  <c r="E121" i="1"/>
  <c r="E143" i="1"/>
  <c r="G139" i="1"/>
  <c r="F141" i="1"/>
  <c r="F144" i="1" s="1"/>
  <c r="F142" i="1"/>
  <c r="G128" i="1"/>
  <c r="F130" i="1"/>
  <c r="F131" i="1"/>
  <c r="E132" i="1"/>
  <c r="G117" i="1"/>
  <c r="F119" i="1"/>
  <c r="F122" i="1" s="1"/>
  <c r="F120" i="1"/>
  <c r="G106" i="1"/>
  <c r="F108" i="1"/>
  <c r="F109" i="1"/>
  <c r="E110" i="1"/>
  <c r="C8" i="2"/>
  <c r="C26" i="2"/>
  <c r="O104" i="1"/>
  <c r="R115" i="1"/>
  <c r="Q126" i="1"/>
  <c r="O137" i="1"/>
  <c r="O138" i="1" s="1"/>
  <c r="O19" i="2" l="1"/>
  <c r="O13" i="2"/>
  <c r="R21" i="2"/>
  <c r="K67" i="1"/>
  <c r="K74" i="1" s="1"/>
  <c r="L25" i="2"/>
  <c r="L21" i="3" s="1"/>
  <c r="M55" i="1"/>
  <c r="L66" i="1"/>
  <c r="M22" i="2" s="1"/>
  <c r="O54" i="1"/>
  <c r="P10" i="2" s="1"/>
  <c r="G141" i="1"/>
  <c r="G142" i="1"/>
  <c r="Q127" i="1"/>
  <c r="G130" i="1"/>
  <c r="G131" i="1"/>
  <c r="G119" i="1"/>
  <c r="G120" i="1"/>
  <c r="R116" i="1"/>
  <c r="O105" i="1"/>
  <c r="G108" i="1"/>
  <c r="G109" i="1"/>
  <c r="O70" i="1"/>
  <c r="O23" i="2"/>
  <c r="N72" i="1"/>
  <c r="D33" i="3"/>
  <c r="F4" i="2"/>
  <c r="F37" i="2" s="1"/>
  <c r="E6" i="3"/>
  <c r="E8" i="3" s="1"/>
  <c r="E32" i="3" s="1"/>
  <c r="E7" i="2"/>
  <c r="E8" i="2" s="1"/>
  <c r="F5" i="2"/>
  <c r="F7" i="3" s="1"/>
  <c r="D8" i="2"/>
  <c r="D26" i="2"/>
  <c r="C35" i="2"/>
  <c r="C36" i="2"/>
  <c r="F143" i="1"/>
  <c r="F133" i="1"/>
  <c r="F132" i="1"/>
  <c r="H139" i="1"/>
  <c r="F121" i="1"/>
  <c r="H128" i="1"/>
  <c r="H117" i="1"/>
  <c r="C27" i="2"/>
  <c r="C30" i="2"/>
  <c r="H106" i="1"/>
  <c r="F111" i="1"/>
  <c r="F110" i="1"/>
  <c r="S115" i="1"/>
  <c r="R126" i="1"/>
  <c r="P137" i="1"/>
  <c r="P138" i="1" s="1"/>
  <c r="P104" i="1"/>
  <c r="P13" i="2" l="1"/>
  <c r="P19" i="2"/>
  <c r="M71" i="1"/>
  <c r="N24" i="2" s="1"/>
  <c r="N11" i="2"/>
  <c r="S21" i="2"/>
  <c r="L67" i="1"/>
  <c r="L74" i="1" s="1"/>
  <c r="M25" i="2"/>
  <c r="M21" i="3" s="1"/>
  <c r="N55" i="1"/>
  <c r="O11" i="2" s="1"/>
  <c r="M66" i="1"/>
  <c r="N22" i="2" s="1"/>
  <c r="P54" i="1"/>
  <c r="Q10" i="2" s="1"/>
  <c r="G132" i="1"/>
  <c r="H141" i="1"/>
  <c r="H142" i="1"/>
  <c r="G121" i="1"/>
  <c r="G143" i="1"/>
  <c r="R127" i="1"/>
  <c r="H130" i="1"/>
  <c r="H131" i="1"/>
  <c r="S116" i="1"/>
  <c r="H119" i="1"/>
  <c r="H120" i="1"/>
  <c r="G110" i="1"/>
  <c r="H108" i="1"/>
  <c r="H109" i="1"/>
  <c r="P105" i="1"/>
  <c r="P70" i="1"/>
  <c r="P23" i="2"/>
  <c r="O72" i="1"/>
  <c r="E33" i="3"/>
  <c r="F6" i="3"/>
  <c r="F8" i="3" s="1"/>
  <c r="F32" i="3" s="1"/>
  <c r="E26" i="2"/>
  <c r="E30" i="2" s="1"/>
  <c r="F7" i="2"/>
  <c r="F26" i="2" s="1"/>
  <c r="G5" i="2"/>
  <c r="G7" i="3" s="1"/>
  <c r="D27" i="2"/>
  <c r="D30" i="2"/>
  <c r="G4" i="2"/>
  <c r="G37" i="2" s="1"/>
  <c r="C31" i="2"/>
  <c r="D35" i="2"/>
  <c r="D36" i="2"/>
  <c r="F6" i="2"/>
  <c r="I128" i="1"/>
  <c r="I139" i="1"/>
  <c r="I117" i="1"/>
  <c r="I106" i="1"/>
  <c r="Q137" i="1"/>
  <c r="Q138" i="1" s="1"/>
  <c r="T115" i="1"/>
  <c r="Q104" i="1"/>
  <c r="S126" i="1"/>
  <c r="Q19" i="2" l="1"/>
  <c r="M72" i="1"/>
  <c r="Q13" i="2"/>
  <c r="T21" i="2"/>
  <c r="O55" i="1"/>
  <c r="P11" i="2" s="1"/>
  <c r="N66" i="1"/>
  <c r="O22" i="2" s="1"/>
  <c r="M67" i="1"/>
  <c r="N25" i="2"/>
  <c r="N21" i="3" s="1"/>
  <c r="Q54" i="1"/>
  <c r="R10" i="2" s="1"/>
  <c r="H143" i="1"/>
  <c r="I142" i="1"/>
  <c r="I141" i="1"/>
  <c r="S127" i="1"/>
  <c r="H121" i="1"/>
  <c r="I130" i="1"/>
  <c r="I131" i="1"/>
  <c r="H132" i="1"/>
  <c r="I119" i="1"/>
  <c r="I120" i="1"/>
  <c r="H110" i="1"/>
  <c r="T116" i="1"/>
  <c r="I108" i="1"/>
  <c r="I109" i="1"/>
  <c r="Q105" i="1"/>
  <c r="Q70" i="1"/>
  <c r="Q23" i="2"/>
  <c r="P72" i="1"/>
  <c r="F33" i="3"/>
  <c r="E27" i="2"/>
  <c r="H5" i="2"/>
  <c r="H7" i="3" s="1"/>
  <c r="H4" i="2"/>
  <c r="H6" i="3" s="1"/>
  <c r="F8" i="2"/>
  <c r="F30" i="2"/>
  <c r="F27" i="2"/>
  <c r="G6" i="3"/>
  <c r="G8" i="3" s="1"/>
  <c r="G32" i="3" s="1"/>
  <c r="G7" i="2"/>
  <c r="C38" i="2"/>
  <c r="D31" i="2"/>
  <c r="D38" i="2" s="1"/>
  <c r="E35" i="2"/>
  <c r="E36" i="2"/>
  <c r="J128" i="1"/>
  <c r="J139" i="1"/>
  <c r="J117" i="1"/>
  <c r="J106" i="1"/>
  <c r="E31" i="2"/>
  <c r="E38" i="2" s="1"/>
  <c r="T126" i="1"/>
  <c r="U115" i="1"/>
  <c r="R104" i="1"/>
  <c r="R137" i="1"/>
  <c r="R138" i="1" s="1"/>
  <c r="R13" i="2" l="1"/>
  <c r="M74" i="1"/>
  <c r="R19" i="2"/>
  <c r="V21" i="2"/>
  <c r="U21" i="2"/>
  <c r="I143" i="1"/>
  <c r="N67" i="1"/>
  <c r="N74" i="1" s="1"/>
  <c r="P55" i="1"/>
  <c r="Q11" i="2" s="1"/>
  <c r="O66" i="1"/>
  <c r="P22" i="2" s="1"/>
  <c r="O25" i="2"/>
  <c r="O21" i="3" s="1"/>
  <c r="R54" i="1"/>
  <c r="S10" i="2" s="1"/>
  <c r="J140" i="1"/>
  <c r="J142" i="1"/>
  <c r="J141" i="1"/>
  <c r="I132" i="1"/>
  <c r="T127" i="1"/>
  <c r="J129" i="1"/>
  <c r="J130" i="1"/>
  <c r="J131" i="1"/>
  <c r="J118" i="1"/>
  <c r="J119" i="1"/>
  <c r="J120" i="1"/>
  <c r="U116" i="1"/>
  <c r="I121" i="1"/>
  <c r="R105" i="1"/>
  <c r="J107" i="1"/>
  <c r="J108" i="1"/>
  <c r="J109" i="1"/>
  <c r="I110" i="1"/>
  <c r="R70" i="1"/>
  <c r="R23" i="2"/>
  <c r="D42" i="2"/>
  <c r="H8" i="3"/>
  <c r="H32" i="3" s="1"/>
  <c r="H37" i="2"/>
  <c r="H7" i="2"/>
  <c r="H26" i="2" s="1"/>
  <c r="I5" i="2"/>
  <c r="I7" i="3" s="1"/>
  <c r="I4" i="2"/>
  <c r="G33" i="3"/>
  <c r="G26" i="2"/>
  <c r="G8" i="2"/>
  <c r="F35" i="2"/>
  <c r="F36" i="2"/>
  <c r="K139" i="1"/>
  <c r="K128" i="1"/>
  <c r="K117" i="1"/>
  <c r="K106" i="1"/>
  <c r="F31" i="2"/>
  <c r="F38" i="2" s="1"/>
  <c r="S104" i="1"/>
  <c r="S137" i="1"/>
  <c r="S138" i="1" s="1"/>
  <c r="U126" i="1"/>
  <c r="V115" i="1"/>
  <c r="S19" i="2" l="1"/>
  <c r="S13" i="2"/>
  <c r="P25" i="2"/>
  <c r="P21" i="3" s="1"/>
  <c r="O67" i="1"/>
  <c r="O74" i="1" s="1"/>
  <c r="Q55" i="1"/>
  <c r="P66" i="1"/>
  <c r="Q22" i="2" s="1"/>
  <c r="S54" i="1"/>
  <c r="T10" i="2" s="1"/>
  <c r="J143" i="1"/>
  <c r="K142" i="1"/>
  <c r="K141" i="1"/>
  <c r="J132" i="1"/>
  <c r="J110" i="1"/>
  <c r="U127" i="1"/>
  <c r="K130" i="1"/>
  <c r="K131" i="1"/>
  <c r="J121" i="1"/>
  <c r="K119" i="1"/>
  <c r="K120" i="1"/>
  <c r="V116" i="1"/>
  <c r="K108" i="1"/>
  <c r="K109" i="1"/>
  <c r="S105" i="1"/>
  <c r="S70" i="1"/>
  <c r="S23" i="2"/>
  <c r="R72" i="1"/>
  <c r="H33" i="3"/>
  <c r="H8" i="2"/>
  <c r="I7" i="2"/>
  <c r="I8" i="2" s="1"/>
  <c r="J5" i="2"/>
  <c r="J7" i="3" s="1"/>
  <c r="I6" i="3"/>
  <c r="I8" i="3" s="1"/>
  <c r="I32" i="3" s="1"/>
  <c r="I37" i="2"/>
  <c r="J4" i="2"/>
  <c r="J6" i="3" s="1"/>
  <c r="H27" i="2"/>
  <c r="H30" i="2"/>
  <c r="G27" i="2"/>
  <c r="G30" i="2"/>
  <c r="G35" i="2"/>
  <c r="G36" i="2"/>
  <c r="J144" i="1"/>
  <c r="L139" i="1"/>
  <c r="J133" i="1"/>
  <c r="L128" i="1"/>
  <c r="L117" i="1"/>
  <c r="J122" i="1"/>
  <c r="J111" i="1"/>
  <c r="L106" i="1"/>
  <c r="T137" i="1"/>
  <c r="T138" i="1" s="1"/>
  <c r="V126" i="1"/>
  <c r="T104" i="1"/>
  <c r="T13" i="2" l="1"/>
  <c r="T19" i="2"/>
  <c r="Q71" i="1"/>
  <c r="R24" i="2" s="1"/>
  <c r="R11" i="2"/>
  <c r="Q25" i="2"/>
  <c r="Q21" i="3" s="1"/>
  <c r="P67" i="1"/>
  <c r="P74" i="1" s="1"/>
  <c r="R55" i="1"/>
  <c r="S11" i="2" s="1"/>
  <c r="Q66" i="1"/>
  <c r="R22" i="2" s="1"/>
  <c r="T54" i="1"/>
  <c r="U10" i="2" s="1"/>
  <c r="L141" i="1"/>
  <c r="L142" i="1"/>
  <c r="K143" i="1"/>
  <c r="K121" i="1"/>
  <c r="V127" i="1"/>
  <c r="K132" i="1"/>
  <c r="L130" i="1"/>
  <c r="L131" i="1"/>
  <c r="L119" i="1"/>
  <c r="L120" i="1"/>
  <c r="T105" i="1"/>
  <c r="K110" i="1"/>
  <c r="L108" i="1"/>
  <c r="L109" i="1"/>
  <c r="T70" i="1"/>
  <c r="T23" i="2"/>
  <c r="S72" i="1"/>
  <c r="J8" i="3"/>
  <c r="J32" i="3" s="1"/>
  <c r="E42" i="2" s="1"/>
  <c r="I33" i="3"/>
  <c r="I26" i="2"/>
  <c r="I27" i="2" s="1"/>
  <c r="J7" i="2"/>
  <c r="J8" i="2" s="1"/>
  <c r="K5" i="2"/>
  <c r="K7" i="3" s="1"/>
  <c r="K4" i="2"/>
  <c r="K37" i="2" s="1"/>
  <c r="G31" i="2"/>
  <c r="H35" i="2"/>
  <c r="H36" i="2"/>
  <c r="J6" i="2"/>
  <c r="J37" i="2"/>
  <c r="M128" i="1"/>
  <c r="M139" i="1"/>
  <c r="M117" i="1"/>
  <c r="H31" i="2"/>
  <c r="H38" i="2" s="1"/>
  <c r="M106" i="1"/>
  <c r="Q72" i="1"/>
  <c r="U104" i="1"/>
  <c r="U137" i="1"/>
  <c r="U138" i="1" s="1"/>
  <c r="V19" i="2" l="1"/>
  <c r="U19" i="2"/>
  <c r="V13" i="2"/>
  <c r="U13" i="2"/>
  <c r="R25" i="2"/>
  <c r="R21" i="3" s="1"/>
  <c r="Q67" i="1"/>
  <c r="Q74" i="1" s="1"/>
  <c r="S55" i="1"/>
  <c r="T11" i="2" s="1"/>
  <c r="R66" i="1"/>
  <c r="S22" i="2" s="1"/>
  <c r="U54" i="1"/>
  <c r="V10" i="2" s="1"/>
  <c r="L132" i="1"/>
  <c r="M141" i="1"/>
  <c r="M142" i="1"/>
  <c r="L143" i="1"/>
  <c r="L121" i="1"/>
  <c r="M130" i="1"/>
  <c r="M131" i="1"/>
  <c r="M119" i="1"/>
  <c r="M120" i="1"/>
  <c r="L110" i="1"/>
  <c r="U105" i="1"/>
  <c r="M108" i="1"/>
  <c r="M109" i="1"/>
  <c r="U70" i="1"/>
  <c r="V23" i="2" s="1"/>
  <c r="U23" i="2"/>
  <c r="T72" i="1"/>
  <c r="J33" i="3"/>
  <c r="I30" i="2"/>
  <c r="I31" i="2" s="1"/>
  <c r="I38" i="2" s="1"/>
  <c r="J26" i="2"/>
  <c r="J30" i="2" s="1"/>
  <c r="L5" i="2"/>
  <c r="L7" i="3" s="1"/>
  <c r="L4" i="2"/>
  <c r="L37" i="2" s="1"/>
  <c r="K6" i="3"/>
  <c r="K8" i="3" s="1"/>
  <c r="K32" i="3" s="1"/>
  <c r="K7" i="2"/>
  <c r="G38" i="2"/>
  <c r="I35" i="2"/>
  <c r="I36" i="2"/>
  <c r="N128" i="1"/>
  <c r="N139" i="1"/>
  <c r="N117" i="1"/>
  <c r="N106" i="1"/>
  <c r="V137" i="1"/>
  <c r="V138" i="1" s="1"/>
  <c r="V104" i="1"/>
  <c r="S25" i="2" l="1"/>
  <c r="S21" i="3" s="1"/>
  <c r="R67" i="1"/>
  <c r="R74" i="1" s="1"/>
  <c r="T55" i="1"/>
  <c r="U11" i="2" s="1"/>
  <c r="S66" i="1"/>
  <c r="T22" i="2" s="1"/>
  <c r="N140" i="1"/>
  <c r="N141" i="1"/>
  <c r="N144" i="1" s="1"/>
  <c r="N142" i="1"/>
  <c r="M143" i="1"/>
  <c r="N129" i="1"/>
  <c r="N130" i="1"/>
  <c r="N131" i="1"/>
  <c r="M132" i="1"/>
  <c r="M110" i="1"/>
  <c r="N118" i="1"/>
  <c r="N119" i="1"/>
  <c r="N120" i="1"/>
  <c r="M121" i="1"/>
  <c r="V105" i="1"/>
  <c r="N107" i="1"/>
  <c r="N108" i="1"/>
  <c r="N109" i="1"/>
  <c r="K33" i="3"/>
  <c r="J27" i="2"/>
  <c r="M5" i="2"/>
  <c r="M7" i="3" s="1"/>
  <c r="K8" i="2"/>
  <c r="K26" i="2"/>
  <c r="M4" i="2"/>
  <c r="M37" i="2" s="1"/>
  <c r="L6" i="3"/>
  <c r="L8" i="3" s="1"/>
  <c r="L32" i="3" s="1"/>
  <c r="L7" i="2"/>
  <c r="J35" i="2"/>
  <c r="J36" i="2"/>
  <c r="O128" i="1"/>
  <c r="O139" i="1"/>
  <c r="O117" i="1"/>
  <c r="O106" i="1"/>
  <c r="T25" i="2" l="1"/>
  <c r="T21" i="3" s="1"/>
  <c r="S67" i="1"/>
  <c r="S74" i="1" s="1"/>
  <c r="U55" i="1"/>
  <c r="V11" i="2" s="1"/>
  <c r="T66" i="1"/>
  <c r="U22" i="2" s="1"/>
  <c r="N143" i="1"/>
  <c r="O141" i="1"/>
  <c r="O142" i="1"/>
  <c r="O130" i="1"/>
  <c r="O131" i="1"/>
  <c r="N132" i="1"/>
  <c r="N121" i="1"/>
  <c r="O119" i="1"/>
  <c r="O120" i="1"/>
  <c r="N110" i="1"/>
  <c r="O108" i="1"/>
  <c r="O109" i="1"/>
  <c r="L33" i="3"/>
  <c r="N4" i="2"/>
  <c r="N6" i="3" s="1"/>
  <c r="N5" i="2"/>
  <c r="N7" i="3" s="1"/>
  <c r="K30" i="2"/>
  <c r="K27" i="2"/>
  <c r="L8" i="2"/>
  <c r="L26" i="2"/>
  <c r="M6" i="3"/>
  <c r="M8" i="3" s="1"/>
  <c r="M32" i="3" s="1"/>
  <c r="M7" i="2"/>
  <c r="J31" i="2"/>
  <c r="K35" i="2"/>
  <c r="K36" i="2"/>
  <c r="N111" i="1"/>
  <c r="P128" i="1"/>
  <c r="N133" i="1"/>
  <c r="P139" i="1"/>
  <c r="P117" i="1"/>
  <c r="N122" i="1"/>
  <c r="P106" i="1"/>
  <c r="U71" i="1"/>
  <c r="V24" i="2" s="1"/>
  <c r="T67" i="1" l="1"/>
  <c r="T74" i="1" s="1"/>
  <c r="U25" i="2"/>
  <c r="U21" i="3" s="1"/>
  <c r="U66" i="1"/>
  <c r="V22" i="2" s="1"/>
  <c r="O143" i="1"/>
  <c r="P141" i="1"/>
  <c r="P142" i="1"/>
  <c r="P130" i="1"/>
  <c r="P131" i="1"/>
  <c r="O132" i="1"/>
  <c r="P119" i="1"/>
  <c r="P120" i="1"/>
  <c r="O121" i="1"/>
  <c r="O110" i="1"/>
  <c r="P108" i="1"/>
  <c r="P109" i="1"/>
  <c r="N7" i="2"/>
  <c r="N26" i="2" s="1"/>
  <c r="N8" i="3"/>
  <c r="N32" i="3" s="1"/>
  <c r="F42" i="2" s="1"/>
  <c r="M8" i="2"/>
  <c r="M26" i="2"/>
  <c r="L30" i="2"/>
  <c r="L31" i="2" s="1"/>
  <c r="L38" i="2" s="1"/>
  <c r="L27" i="2"/>
  <c r="O5" i="2"/>
  <c r="O7" i="3" s="1"/>
  <c r="O4" i="2"/>
  <c r="M33" i="3"/>
  <c r="J38" i="2"/>
  <c r="K31" i="2"/>
  <c r="L35" i="2"/>
  <c r="L36" i="2"/>
  <c r="N6" i="2"/>
  <c r="N37" i="2"/>
  <c r="Q128" i="1"/>
  <c r="Q139" i="1"/>
  <c r="Q117" i="1"/>
  <c r="Q106" i="1"/>
  <c r="U72" i="1"/>
  <c r="V25" i="2" l="1"/>
  <c r="V21" i="3" s="1"/>
  <c r="U67" i="1"/>
  <c r="U74" i="1" s="1"/>
  <c r="P132" i="1"/>
  <c r="Q141" i="1"/>
  <c r="Q142" i="1"/>
  <c r="P143" i="1"/>
  <c r="Q130" i="1"/>
  <c r="Q131" i="1"/>
  <c r="P121" i="1"/>
  <c r="Q119" i="1"/>
  <c r="Q120" i="1"/>
  <c r="P110" i="1"/>
  <c r="Q108" i="1"/>
  <c r="Q109" i="1"/>
  <c r="N33" i="3"/>
  <c r="N8" i="2"/>
  <c r="O6" i="3"/>
  <c r="O8" i="3" s="1"/>
  <c r="O32" i="3" s="1"/>
  <c r="O7" i="2"/>
  <c r="O37" i="2"/>
  <c r="P5" i="2"/>
  <c r="P7" i="3" s="1"/>
  <c r="M30" i="2"/>
  <c r="M27" i="2"/>
  <c r="P4" i="2"/>
  <c r="P37" i="2" s="1"/>
  <c r="N30" i="2"/>
  <c r="N27" i="2"/>
  <c r="K38" i="2"/>
  <c r="M35" i="2"/>
  <c r="M36" i="2"/>
  <c r="R139" i="1"/>
  <c r="R128" i="1"/>
  <c r="R117" i="1"/>
  <c r="R106" i="1"/>
  <c r="Q143" i="1" l="1"/>
  <c r="R140" i="1"/>
  <c r="R141" i="1"/>
  <c r="R144" i="1" s="1"/>
  <c r="R142" i="1"/>
  <c r="R129" i="1"/>
  <c r="R130" i="1"/>
  <c r="R131" i="1"/>
  <c r="Q121" i="1"/>
  <c r="Q132" i="1"/>
  <c r="R118" i="1"/>
  <c r="R119" i="1"/>
  <c r="R120" i="1"/>
  <c r="R107" i="1"/>
  <c r="R108" i="1"/>
  <c r="R109" i="1"/>
  <c r="Q110" i="1"/>
  <c r="O33" i="3"/>
  <c r="Q4" i="2"/>
  <c r="Q37" i="2" s="1"/>
  <c r="Q5" i="2"/>
  <c r="Q7" i="3" s="1"/>
  <c r="O26" i="2"/>
  <c r="O8" i="2"/>
  <c r="P6" i="3"/>
  <c r="P8" i="3" s="1"/>
  <c r="P32" i="3" s="1"/>
  <c r="P7" i="2"/>
  <c r="M31" i="2"/>
  <c r="N35" i="2"/>
  <c r="N36" i="2"/>
  <c r="S139" i="1"/>
  <c r="S128" i="1"/>
  <c r="S117" i="1"/>
  <c r="N31" i="2"/>
  <c r="N38" i="2" s="1"/>
  <c r="S106" i="1"/>
  <c r="S142" i="1" l="1"/>
  <c r="S141" i="1"/>
  <c r="R143" i="1"/>
  <c r="S130" i="1"/>
  <c r="S131" i="1"/>
  <c r="R132" i="1"/>
  <c r="S119" i="1"/>
  <c r="S120" i="1"/>
  <c r="R121" i="1"/>
  <c r="R110" i="1"/>
  <c r="S108" i="1"/>
  <c r="S109" i="1"/>
  <c r="P33" i="3"/>
  <c r="R5" i="2"/>
  <c r="R7" i="3" s="1"/>
  <c r="Q6" i="3"/>
  <c r="Q8" i="3" s="1"/>
  <c r="Q32" i="3" s="1"/>
  <c r="R4" i="2"/>
  <c r="R6" i="3" s="1"/>
  <c r="Q7" i="2"/>
  <c r="Q26" i="2" s="1"/>
  <c r="O30" i="2"/>
  <c r="O27" i="2"/>
  <c r="P26" i="2"/>
  <c r="P8" i="2"/>
  <c r="M38" i="2"/>
  <c r="O35" i="2"/>
  <c r="O36" i="2"/>
  <c r="R133" i="1"/>
  <c r="T139" i="1"/>
  <c r="T128" i="1"/>
  <c r="T117" i="1"/>
  <c r="R122" i="1"/>
  <c r="T106" i="1"/>
  <c r="R111" i="1"/>
  <c r="S143" i="1" l="1"/>
  <c r="T142" i="1"/>
  <c r="T141" i="1"/>
  <c r="S132" i="1"/>
  <c r="T130" i="1"/>
  <c r="T131" i="1"/>
  <c r="S121" i="1"/>
  <c r="T119" i="1"/>
  <c r="T120" i="1"/>
  <c r="T108" i="1"/>
  <c r="T109" i="1"/>
  <c r="S110" i="1"/>
  <c r="Q33" i="3"/>
  <c r="R8" i="3"/>
  <c r="R32" i="3" s="1"/>
  <c r="G42" i="2" s="1"/>
  <c r="R7" i="2"/>
  <c r="R8" i="2" s="1"/>
  <c r="Q8" i="2"/>
  <c r="S5" i="2"/>
  <c r="S7" i="3" s="1"/>
  <c r="Q30" i="2"/>
  <c r="Q27" i="2"/>
  <c r="S4" i="2"/>
  <c r="P30" i="2"/>
  <c r="P27" i="2"/>
  <c r="O31" i="2"/>
  <c r="P35" i="2"/>
  <c r="P36" i="2"/>
  <c r="R6" i="2"/>
  <c r="R37" i="2"/>
  <c r="U128" i="1"/>
  <c r="U139" i="1"/>
  <c r="U117" i="1"/>
  <c r="U106" i="1"/>
  <c r="T143" i="1" l="1"/>
  <c r="U141" i="1"/>
  <c r="U142" i="1"/>
  <c r="U130" i="1"/>
  <c r="U131" i="1"/>
  <c r="T132" i="1"/>
  <c r="T110" i="1"/>
  <c r="U119" i="1"/>
  <c r="U120" i="1"/>
  <c r="T121" i="1"/>
  <c r="U108" i="1"/>
  <c r="U109" i="1"/>
  <c r="R26" i="2"/>
  <c r="R27" i="2" s="1"/>
  <c r="R33" i="3"/>
  <c r="S6" i="3"/>
  <c r="S8" i="3" s="1"/>
  <c r="S32" i="3" s="1"/>
  <c r="S7" i="2"/>
  <c r="T5" i="2"/>
  <c r="T7" i="3" s="1"/>
  <c r="S37" i="2"/>
  <c r="T4" i="2"/>
  <c r="O38" i="2"/>
  <c r="Q35" i="2"/>
  <c r="Q36" i="2"/>
  <c r="P31" i="2"/>
  <c r="P38" i="2" s="1"/>
  <c r="V128" i="1"/>
  <c r="V139" i="1"/>
  <c r="V117" i="1"/>
  <c r="V106" i="1"/>
  <c r="Q31" i="2"/>
  <c r="Q38" i="2" s="1"/>
  <c r="U121" i="1" l="1"/>
  <c r="V140" i="1"/>
  <c r="V141" i="1"/>
  <c r="V142" i="1"/>
  <c r="U143" i="1"/>
  <c r="V129" i="1"/>
  <c r="V130" i="1"/>
  <c r="V133" i="1" s="1"/>
  <c r="V131" i="1"/>
  <c r="U132" i="1"/>
  <c r="U110" i="1"/>
  <c r="V118" i="1"/>
  <c r="V119" i="1"/>
  <c r="V120" i="1"/>
  <c r="V107" i="1"/>
  <c r="V108" i="1"/>
  <c r="V109" i="1"/>
  <c r="R30" i="2"/>
  <c r="R31" i="2" s="1"/>
  <c r="R38" i="2" s="1"/>
  <c r="T6" i="3"/>
  <c r="T8" i="3" s="1"/>
  <c r="T32" i="3" s="1"/>
  <c r="T7" i="2"/>
  <c r="S8" i="2"/>
  <c r="S26" i="2"/>
  <c r="S33" i="3"/>
  <c r="U5" i="2"/>
  <c r="U7" i="3" s="1"/>
  <c r="T37" i="2"/>
  <c r="U4" i="2"/>
  <c r="U37" i="2" s="1"/>
  <c r="R35" i="2"/>
  <c r="R36" i="2"/>
  <c r="V132" i="1" l="1"/>
  <c r="V143" i="1"/>
  <c r="V121" i="1"/>
  <c r="V110" i="1"/>
  <c r="T33" i="3"/>
  <c r="V4" i="2"/>
  <c r="V6" i="3" s="1"/>
  <c r="S30" i="2"/>
  <c r="S27" i="2"/>
  <c r="T8" i="2"/>
  <c r="T26" i="2"/>
  <c r="V5" i="2"/>
  <c r="V7" i="3" s="1"/>
  <c r="U6" i="3"/>
  <c r="U8" i="3" s="1"/>
  <c r="U32" i="3" s="1"/>
  <c r="U7" i="2"/>
  <c r="S35" i="2"/>
  <c r="S36" i="2"/>
  <c r="W133" i="1"/>
  <c r="V144" i="1"/>
  <c r="V122" i="1"/>
  <c r="V111" i="1"/>
  <c r="U33" i="3" l="1"/>
  <c r="V37" i="2"/>
  <c r="T27" i="2"/>
  <c r="T30" i="2"/>
  <c r="T31" i="2" s="1"/>
  <c r="T38" i="2" s="1"/>
  <c r="U8" i="2"/>
  <c r="U26" i="2"/>
  <c r="V7" i="2"/>
  <c r="V8" i="3"/>
  <c r="V32" i="3" s="1"/>
  <c r="H42" i="2" s="1"/>
  <c r="K42" i="2" s="1"/>
  <c r="T35" i="2"/>
  <c r="T36" i="2"/>
  <c r="S31" i="2"/>
  <c r="W144" i="1"/>
  <c r="W122" i="1"/>
  <c r="W111" i="1"/>
  <c r="V6" i="2"/>
  <c r="V33" i="3" l="1"/>
  <c r="V8" i="2"/>
  <c r="V26" i="2"/>
  <c r="U30" i="2"/>
  <c r="U27" i="2"/>
  <c r="S38" i="2"/>
  <c r="U35" i="2"/>
  <c r="U36" i="2"/>
  <c r="V30" i="2" l="1"/>
  <c r="W30" i="2" s="1"/>
  <c r="K41" i="2" s="1"/>
  <c r="V27" i="2"/>
  <c r="V35" i="2"/>
  <c r="V36" i="2"/>
  <c r="U31" i="2"/>
  <c r="U38" i="2" l="1"/>
  <c r="V31" i="2"/>
  <c r="V38" i="2" s="1"/>
</calcChain>
</file>

<file path=xl/sharedStrings.xml><?xml version="1.0" encoding="utf-8"?>
<sst xmlns="http://schemas.openxmlformats.org/spreadsheetml/2006/main" count="446" uniqueCount="148">
  <si>
    <t>Project Budget</t>
  </si>
  <si>
    <t>Year 1</t>
  </si>
  <si>
    <t>Year 2</t>
  </si>
  <si>
    <t>Year 3</t>
  </si>
  <si>
    <t>Startup</t>
  </si>
  <si>
    <t>Quarter 1</t>
  </si>
  <si>
    <t>Quarter 2</t>
  </si>
  <si>
    <t>Quarter 3</t>
  </si>
  <si>
    <t>Quarter 4</t>
  </si>
  <si>
    <t>Non-Recurring Expenses</t>
  </si>
  <si>
    <t>TOTAL NON RECURRING EXPENSES</t>
  </si>
  <si>
    <t>Monthly Operating Expenses</t>
  </si>
  <si>
    <t>TOTAL MONTHLY OPERATING COST</t>
  </si>
  <si>
    <t>Monthly Non - Operating Expenses</t>
  </si>
  <si>
    <t>Depreciation &amp; amortization</t>
  </si>
  <si>
    <t>TOTAL MONTHLY NON OPERATING EXPENSE</t>
  </si>
  <si>
    <t>TOTAL MONTHLY  COST</t>
  </si>
  <si>
    <t>Working Capital</t>
  </si>
  <si>
    <t>Number of months</t>
  </si>
  <si>
    <t>Estimated costs per month</t>
  </si>
  <si>
    <t>Working capital provisioned</t>
  </si>
  <si>
    <t>Inventory and materials</t>
  </si>
  <si>
    <t>Average Per-Unit Revenue</t>
  </si>
  <si>
    <t>Average Per-Unit Variable Cost</t>
  </si>
  <si>
    <t>Estimated Monthly Cost</t>
  </si>
  <si>
    <t>Monthly Breakeven Units</t>
  </si>
  <si>
    <t>Monthly Breakeven Revenue</t>
  </si>
  <si>
    <t>Unit Sales Price</t>
  </si>
  <si>
    <t>Monthly # of Units Sold</t>
  </si>
  <si>
    <t>Total Monthly Sales</t>
  </si>
  <si>
    <t>Total Monthly Cost of Goods Sold</t>
  </si>
  <si>
    <t>Total sales</t>
  </si>
  <si>
    <t>Total Cost Of Goods Sold</t>
  </si>
  <si>
    <t>Gross Profit</t>
  </si>
  <si>
    <t>Gross Margin %</t>
  </si>
  <si>
    <t>Total Operating Expenses</t>
  </si>
  <si>
    <t>Profit Before Interest and Taxes</t>
  </si>
  <si>
    <t>EBITDA</t>
  </si>
  <si>
    <t>Interest and taxes</t>
  </si>
  <si>
    <t>Net Profit</t>
  </si>
  <si>
    <t>Net Margin %</t>
  </si>
  <si>
    <t>Cash Received</t>
  </si>
  <si>
    <t>Cash from Operations</t>
  </si>
  <si>
    <t>Cash Sales</t>
  </si>
  <si>
    <t>Less Direct Cost of Sales</t>
  </si>
  <si>
    <t>Subtotal Cash from Operations</t>
  </si>
  <si>
    <t>Additional Cash Received</t>
  </si>
  <si>
    <t>New Current Borrowing</t>
  </si>
  <si>
    <t>New Long-term Liabilities</t>
  </si>
  <si>
    <t>Sales of Other Current Assets</t>
  </si>
  <si>
    <t>Sales of Long-term Assets</t>
  </si>
  <si>
    <t>New Investment Received</t>
  </si>
  <si>
    <t>Subtotal Cash Received</t>
  </si>
  <si>
    <t>Expenditures</t>
  </si>
  <si>
    <t>Expenditures from Operations</t>
  </si>
  <si>
    <t>Subtotal Spent on Operations</t>
  </si>
  <si>
    <t>Additional Cash Spent</t>
  </si>
  <si>
    <t>Principal Repayment of Current Borrowing</t>
  </si>
  <si>
    <t>Long-term Liabilities Principal Repayment</t>
  </si>
  <si>
    <t>Purchase Other Current Assets</t>
  </si>
  <si>
    <t>Purchase Long-term Assets</t>
  </si>
  <si>
    <t>Dividends</t>
  </si>
  <si>
    <t>Subtotal Cash Spent on Other</t>
  </si>
  <si>
    <t>Net Cash Flow</t>
  </si>
  <si>
    <t>Cash Balance</t>
  </si>
  <si>
    <t>Capital invested</t>
  </si>
  <si>
    <t>Provision for indemnity</t>
  </si>
  <si>
    <t>Sales Profit</t>
  </si>
  <si>
    <t>Rent</t>
  </si>
  <si>
    <t>3rd Year</t>
  </si>
  <si>
    <t>2nd Year</t>
  </si>
  <si>
    <t>1st Year</t>
  </si>
  <si>
    <t>Year 4</t>
  </si>
  <si>
    <t>Year 5</t>
  </si>
  <si>
    <t>4th Year</t>
  </si>
  <si>
    <t>5th Year</t>
  </si>
  <si>
    <t xml:space="preserve"> </t>
  </si>
  <si>
    <t>Long-term Liabilities Interest payment</t>
  </si>
  <si>
    <t>Daily Breakeven Units</t>
  </si>
  <si>
    <t>-</t>
  </si>
  <si>
    <t>Total</t>
  </si>
  <si>
    <t>Breakeven Analysis- 1</t>
  </si>
  <si>
    <t>Breakeven Analysis - 2</t>
  </si>
  <si>
    <t>Breakeven Analysis - 3</t>
  </si>
  <si>
    <t>Breakeven Analysis - 4</t>
  </si>
  <si>
    <t>Revenue- 1</t>
  </si>
  <si>
    <t>Revenue- 2</t>
  </si>
  <si>
    <t>Revenue- 3</t>
  </si>
  <si>
    <t>Revenue-  4</t>
  </si>
  <si>
    <t>Mobile Devices</t>
  </si>
  <si>
    <t>Estimated Area Size (sqm.)</t>
  </si>
  <si>
    <t>Computer Systems</t>
  </si>
  <si>
    <t>Uniform</t>
  </si>
  <si>
    <t>Rescidenices</t>
  </si>
  <si>
    <t>COGS (%)</t>
  </si>
  <si>
    <t>Monthly Salary</t>
  </si>
  <si>
    <t>Weightage (%)</t>
  </si>
  <si>
    <t>Tangible Assets Purchase</t>
  </si>
  <si>
    <t>Intangible Assets Purchase</t>
  </si>
  <si>
    <t>Administrative Team</t>
  </si>
  <si>
    <t>Position</t>
  </si>
  <si>
    <t>No. of Employees</t>
  </si>
  <si>
    <t>Potential ‎Nationality</t>
  </si>
  <si>
    <t>Operations Team</t>
  </si>
  <si>
    <t>Grand Total</t>
  </si>
  <si>
    <t>Total Investment Capital Breakdown</t>
  </si>
  <si>
    <t>CapEx</t>
  </si>
  <si>
    <t>Amount (KWD)</t>
  </si>
  <si>
    <t>OpEx</t>
  </si>
  <si>
    <t>Total Capex</t>
  </si>
  <si>
    <t>Total Opex</t>
  </si>
  <si>
    <t>Total Investment Cost</t>
  </si>
  <si>
    <t>ROI %</t>
  </si>
  <si>
    <t>Overhead Expenses</t>
  </si>
  <si>
    <t>ASSUMPTIONS</t>
  </si>
  <si>
    <t>PROFIT &amp; LOSS</t>
  </si>
  <si>
    <t>CASH FLOW</t>
  </si>
  <si>
    <t>EMPLOYEE STRUCTURE</t>
  </si>
  <si>
    <t>CAPEX OPEX</t>
  </si>
  <si>
    <t>Working capital</t>
  </si>
  <si>
    <t>Overhead %</t>
  </si>
  <si>
    <t>COGS %</t>
  </si>
  <si>
    <t>Net Profit Margin %</t>
  </si>
  <si>
    <t>Income Related Ratios</t>
  </si>
  <si>
    <t>Assets</t>
  </si>
  <si>
    <t>Year 0</t>
  </si>
  <si>
    <t>IRR %</t>
  </si>
  <si>
    <t>Cashflow</t>
  </si>
  <si>
    <t>BUSINESS RATIOS</t>
  </si>
  <si>
    <t>TOTAL TANGIBLE ASSETS</t>
  </si>
  <si>
    <t>TOTAL INTANGIBLE ASSETS</t>
  </si>
  <si>
    <t>Employee Salaries</t>
  </si>
  <si>
    <t>Employee Health Cards</t>
  </si>
  <si>
    <t>Project Name/ Idea</t>
  </si>
  <si>
    <t xml:space="preserve">Unit Cost of Goods Sold </t>
  </si>
  <si>
    <t>Unit Cost of Goods Sold</t>
  </si>
  <si>
    <t>Monthly for Q 1</t>
  </si>
  <si>
    <t>Monthly for Q 2</t>
  </si>
  <si>
    <t>Monthly for Q 3</t>
  </si>
  <si>
    <t>Monthly for Q 4</t>
  </si>
  <si>
    <t>Others ( 2% of total assets)</t>
  </si>
  <si>
    <t>Others ( 3% of total expesnes)</t>
  </si>
  <si>
    <t>Others ( 5% of monthly expesnes)</t>
  </si>
  <si>
    <t>TOTAL ASSETS</t>
  </si>
  <si>
    <t>TOTAL WORKING CAPITAL PROVISIONS</t>
  </si>
  <si>
    <t>START-UP CAPITAL DEPOSIT</t>
  </si>
  <si>
    <t>TOTAL INVESTMENT CAPITAL</t>
  </si>
  <si>
    <t>CAPITAL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</si>
</sst>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KWD]\ #,##0_);[Red]\([$KWD]\ #,##0\)"/>
    <numFmt numFmtId="165" formatCode="[$KWD]\ #,##0.0_);[Red]\([$KWD]\ #,##0.0\)"/>
    <numFmt numFmtId="166" formatCode="[$KWD]\ #,##0.000_);[Red]\([$KWD]\ #,##0.000\)"/>
    <numFmt numFmtId="167" formatCode="[$KWD]\ #,##0.00_);[Red]\([$KWD]\ #,##0.00\)"/>
  </numFmts>
  <fonts count="3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rgb="FFC0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262626"/>
      <name val="Calibri"/>
      <family val="2"/>
    </font>
    <font>
      <b/>
      <sz val="10"/>
      <color rgb="FF21212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006100"/>
      <name val="Calibri"/>
      <family val="2"/>
    </font>
    <font>
      <b/>
      <sz val="10"/>
      <color rgb="FF9C6500"/>
      <name val="Calibri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sz val="10"/>
      <color rgb="FF9C6500"/>
      <name val="Calibri"/>
      <family val="2"/>
    </font>
    <font>
      <sz val="10"/>
      <color rgb="FF006100"/>
      <name val="Calibri"/>
      <family val="2"/>
    </font>
    <font>
      <sz val="10"/>
      <color rgb="FF006100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-0.249977111117893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rgb="FFD6E3B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CCC0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31859B"/>
      </patternFill>
    </fill>
    <fill>
      <patternFill patternType="solid">
        <fgColor theme="0" tint="-4.9989318521683403E-2"/>
        <bgColor rgb="FFCCC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0" tint="-0.499984740745262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CCC0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rgb="FF31859B"/>
      </patternFill>
    </fill>
    <fill>
      <patternFill patternType="solid">
        <fgColor rgb="FFFFEB9C"/>
        <bgColor indexed="64"/>
      </patternFill>
    </fill>
    <fill>
      <patternFill patternType="solid">
        <fgColor rgb="FFFFEB9C"/>
        <bgColor rgb="FFE5B8B7"/>
      </patternFill>
    </fill>
    <fill>
      <patternFill patternType="solid">
        <fgColor theme="4" tint="0.79998168889431442"/>
        <bgColor rgb="FFE5B8B7"/>
      </patternFill>
    </fill>
    <fill>
      <patternFill patternType="solid">
        <fgColor rgb="FFDDFDCB"/>
        <bgColor rgb="FFD6E3BC"/>
      </patternFill>
    </fill>
    <fill>
      <patternFill patternType="solid">
        <fgColor rgb="FFDDFDCB"/>
        <bgColor rgb="FFE5B8B7"/>
      </patternFill>
    </fill>
    <fill>
      <patternFill patternType="solid">
        <fgColor rgb="FFDDFDCB"/>
        <bgColor indexed="64"/>
      </patternFill>
    </fill>
    <fill>
      <patternFill patternType="solid">
        <fgColor theme="0" tint="-4.9989318521683403E-2"/>
        <bgColor rgb="FF95B3D7"/>
      </patternFill>
    </fill>
    <fill>
      <patternFill patternType="solid">
        <fgColor rgb="FFFFF5DD"/>
        <bgColor rgb="FFCCC0D9"/>
      </patternFill>
    </fill>
    <fill>
      <patternFill patternType="solid">
        <fgColor rgb="FFFFF5DD"/>
        <bgColor rgb="FFD6E3BC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rgb="FFEBD2FA"/>
        <bgColor rgb="FFCCC0D9"/>
      </patternFill>
    </fill>
    <fill>
      <patternFill patternType="solid">
        <fgColor rgb="FFEBD2FA"/>
        <bgColor rgb="FF31859B"/>
      </patternFill>
    </fill>
    <fill>
      <patternFill patternType="solid">
        <fgColor rgb="FFF7FCFF"/>
        <bgColor rgb="FF95B3D7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rgb="FF000000"/>
      </left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</cellStyleXfs>
  <cellXfs count="238">
    <xf numFmtId="0" fontId="0" fillId="0" borderId="0" xfId="0" applyFont="1" applyAlignment="1"/>
    <xf numFmtId="0" fontId="0" fillId="6" borderId="0" xfId="0" applyFont="1" applyFill="1" applyBorder="1"/>
    <xf numFmtId="43" fontId="0" fillId="6" borderId="0" xfId="2" applyFont="1" applyFill="1" applyBorder="1"/>
    <xf numFmtId="0" fontId="6" fillId="6" borderId="0" xfId="0" applyFont="1" applyFill="1" applyBorder="1"/>
    <xf numFmtId="0" fontId="6" fillId="8" borderId="0" xfId="0" applyFont="1" applyFill="1" applyAlignment="1"/>
    <xf numFmtId="164" fontId="6" fillId="6" borderId="0" xfId="0" applyNumberFormat="1" applyFont="1" applyFill="1" applyBorder="1"/>
    <xf numFmtId="43" fontId="6" fillId="6" borderId="0" xfId="2" applyFont="1" applyFill="1" applyBorder="1"/>
    <xf numFmtId="0" fontId="6" fillId="6" borderId="0" xfId="0" applyFont="1" applyFill="1" applyBorder="1" applyAlignment="1">
      <alignment horizontal="right" vertical="center"/>
    </xf>
    <xf numFmtId="164" fontId="17" fillId="6" borderId="0" xfId="0" applyNumberFormat="1" applyFont="1" applyFill="1" applyBorder="1"/>
    <xf numFmtId="0" fontId="6" fillId="6" borderId="0" xfId="0" applyFont="1" applyFill="1" applyBorder="1" applyAlignment="1">
      <alignment horizontal="left" vertical="center"/>
    </xf>
    <xf numFmtId="2" fontId="17" fillId="6" borderId="0" xfId="0" applyNumberFormat="1" applyFont="1" applyFill="1" applyBorder="1"/>
    <xf numFmtId="0" fontId="6" fillId="6" borderId="0" xfId="0" applyFont="1" applyFill="1" applyBorder="1" applyAlignment="1">
      <alignment horizontal="right" wrapText="1"/>
    </xf>
    <xf numFmtId="1" fontId="6" fillId="6" borderId="0" xfId="0" applyNumberFormat="1" applyFont="1" applyFill="1" applyBorder="1" applyAlignment="1">
      <alignment horizontal="right" wrapText="1"/>
    </xf>
    <xf numFmtId="0" fontId="6" fillId="6" borderId="0" xfId="0" applyFont="1" applyFill="1" applyBorder="1" applyAlignment="1"/>
    <xf numFmtId="164" fontId="6" fillId="6" borderId="0" xfId="0" applyNumberFormat="1" applyFont="1" applyFill="1" applyBorder="1" applyAlignment="1"/>
    <xf numFmtId="0" fontId="6" fillId="6" borderId="0" xfId="0" applyFont="1" applyFill="1" applyBorder="1" applyAlignment="1">
      <alignment horizontal="left" wrapText="1"/>
    </xf>
    <xf numFmtId="9" fontId="6" fillId="6" borderId="0" xfId="0" applyNumberFormat="1" applyFont="1" applyFill="1" applyBorder="1"/>
    <xf numFmtId="164" fontId="8" fillId="6" borderId="0" xfId="0" applyNumberFormat="1" applyFont="1" applyFill="1" applyBorder="1" applyAlignment="1">
      <alignment horizontal="left" wrapText="1"/>
    </xf>
    <xf numFmtId="164" fontId="6" fillId="10" borderId="4" xfId="0" applyNumberFormat="1" applyFont="1" applyFill="1" applyBorder="1"/>
    <xf numFmtId="0" fontId="4" fillId="6" borderId="0" xfId="0" applyFont="1" applyFill="1" applyBorder="1" applyAlignment="1"/>
    <xf numFmtId="0" fontId="6" fillId="6" borderId="5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wrapText="1"/>
    </xf>
    <xf numFmtId="0" fontId="6" fillId="6" borderId="20" xfId="0" applyFont="1" applyFill="1" applyBorder="1" applyAlignment="1">
      <alignment horizontal="left" vertical="center" wrapText="1"/>
    </xf>
    <xf numFmtId="0" fontId="20" fillId="14" borderId="10" xfId="0" applyFont="1" applyFill="1" applyBorder="1" applyAlignment="1">
      <alignment horizontal="center" vertical="center"/>
    </xf>
    <xf numFmtId="0" fontId="20" fillId="14" borderId="19" xfId="0" applyFont="1" applyFill="1" applyBorder="1" applyAlignment="1">
      <alignment horizontal="center" wrapText="1"/>
    </xf>
    <xf numFmtId="0" fontId="20" fillId="14" borderId="11" xfId="0" applyFont="1" applyFill="1" applyBorder="1" applyAlignment="1">
      <alignment horizontal="center" wrapText="1"/>
    </xf>
    <xf numFmtId="0" fontId="20" fillId="14" borderId="14" xfId="0" applyFont="1" applyFill="1" applyBorder="1" applyAlignment="1">
      <alignment horizontal="center" vertical="center"/>
    </xf>
    <xf numFmtId="0" fontId="20" fillId="14" borderId="15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left" wrapText="1"/>
    </xf>
    <xf numFmtId="0" fontId="11" fillId="6" borderId="21" xfId="0" applyFont="1" applyFill="1" applyBorder="1" applyAlignment="1">
      <alignment horizontal="left" wrapText="1"/>
    </xf>
    <xf numFmtId="0" fontId="20" fillId="14" borderId="15" xfId="0" applyFont="1" applyFill="1" applyBorder="1" applyAlignment="1">
      <alignment horizontal="center" vertical="center"/>
    </xf>
    <xf numFmtId="164" fontId="6" fillId="6" borderId="6" xfId="0" applyNumberFormat="1" applyFont="1" applyFill="1" applyBorder="1"/>
    <xf numFmtId="164" fontId="6" fillId="6" borderId="8" xfId="0" applyNumberFormat="1" applyFont="1" applyFill="1" applyBorder="1"/>
    <xf numFmtId="164" fontId="6" fillId="6" borderId="10" xfId="0" applyNumberFormat="1" applyFont="1" applyFill="1" applyBorder="1"/>
    <xf numFmtId="0" fontId="20" fillId="16" borderId="6" xfId="0" applyFont="1" applyFill="1" applyBorder="1" applyAlignment="1">
      <alignment horizontal="left" vertical="center"/>
    </xf>
    <xf numFmtId="0" fontId="20" fillId="16" borderId="8" xfId="0" applyFont="1" applyFill="1" applyBorder="1" applyAlignment="1">
      <alignment horizontal="left" vertical="center"/>
    </xf>
    <xf numFmtId="0" fontId="20" fillId="16" borderId="10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wrapText="1"/>
    </xf>
    <xf numFmtId="0" fontId="6" fillId="7" borderId="8" xfId="0" applyFont="1" applyFill="1" applyBorder="1" applyAlignment="1">
      <alignment horizontal="left" wrapText="1"/>
    </xf>
    <xf numFmtId="0" fontId="11" fillId="7" borderId="8" xfId="0" applyFont="1" applyFill="1" applyBorder="1" applyAlignment="1">
      <alignment horizontal="left" wrapText="1"/>
    </xf>
    <xf numFmtId="0" fontId="20" fillId="16" borderId="21" xfId="0" applyFont="1" applyFill="1" applyBorder="1" applyAlignment="1">
      <alignment horizontal="left" wrapText="1"/>
    </xf>
    <xf numFmtId="0" fontId="8" fillId="6" borderId="0" xfId="0" applyFont="1" applyFill="1" applyBorder="1"/>
    <xf numFmtId="0" fontId="8" fillId="8" borderId="0" xfId="0" applyFont="1" applyFill="1" applyAlignment="1"/>
    <xf numFmtId="164" fontId="18" fillId="6" borderId="0" xfId="0" applyNumberFormat="1" applyFont="1" applyFill="1" applyBorder="1"/>
    <xf numFmtId="0" fontId="22" fillId="5" borderId="14" xfId="5" applyFont="1" applyBorder="1"/>
    <xf numFmtId="0" fontId="23" fillId="17" borderId="14" xfId="4" applyFont="1" applyFill="1" applyBorder="1"/>
    <xf numFmtId="164" fontId="6" fillId="21" borderId="5" xfId="0" applyNumberFormat="1" applyFont="1" applyFill="1" applyBorder="1" applyAlignment="1">
      <alignment horizontal="center"/>
    </xf>
    <xf numFmtId="164" fontId="11" fillId="21" borderId="20" xfId="0" applyNumberFormat="1" applyFont="1" applyFill="1" applyBorder="1" applyAlignment="1">
      <alignment horizontal="center" vertical="center"/>
    </xf>
    <xf numFmtId="164" fontId="6" fillId="21" borderId="5" xfId="0" applyNumberFormat="1" applyFont="1" applyFill="1" applyBorder="1" applyAlignment="1">
      <alignment horizontal="center" vertical="center"/>
    </xf>
    <xf numFmtId="164" fontId="6" fillId="21" borderId="16" xfId="0" applyNumberFormat="1" applyFont="1" applyFill="1" applyBorder="1" applyAlignment="1">
      <alignment horizontal="center" vertical="center"/>
    </xf>
    <xf numFmtId="164" fontId="23" fillId="17" borderId="17" xfId="4" applyNumberFormat="1" applyFont="1" applyFill="1" applyBorder="1" applyAlignment="1">
      <alignment horizontal="center" vertical="center"/>
    </xf>
    <xf numFmtId="164" fontId="6" fillId="20" borderId="9" xfId="0" applyNumberFormat="1" applyFont="1" applyFill="1" applyBorder="1" applyAlignment="1">
      <alignment horizontal="center" vertical="center"/>
    </xf>
    <xf numFmtId="164" fontId="6" fillId="20" borderId="13" xfId="0" applyNumberFormat="1" applyFont="1" applyFill="1" applyBorder="1" applyAlignment="1">
      <alignment horizontal="center" vertical="center"/>
    </xf>
    <xf numFmtId="164" fontId="22" fillId="19" borderId="15" xfId="5" applyNumberFormat="1" applyFont="1" applyFill="1" applyBorder="1" applyAlignment="1">
      <alignment horizontal="center" vertical="center"/>
    </xf>
    <xf numFmtId="164" fontId="6" fillId="9" borderId="20" xfId="0" applyNumberFormat="1" applyFont="1" applyFill="1" applyBorder="1" applyAlignment="1">
      <alignment horizontal="center" vertical="center"/>
    </xf>
    <xf numFmtId="164" fontId="6" fillId="9" borderId="5" xfId="0" applyNumberFormat="1" applyFont="1" applyFill="1" applyBorder="1" applyAlignment="1">
      <alignment horizontal="center" vertical="center"/>
    </xf>
    <xf numFmtId="164" fontId="6" fillId="9" borderId="9" xfId="0" applyNumberFormat="1" applyFont="1" applyFill="1" applyBorder="1" applyAlignment="1">
      <alignment horizontal="center" vertical="center"/>
    </xf>
    <xf numFmtId="164" fontId="6" fillId="9" borderId="19" xfId="0" applyNumberFormat="1" applyFont="1" applyFill="1" applyBorder="1" applyAlignment="1">
      <alignment horizontal="center" vertical="center"/>
    </xf>
    <xf numFmtId="164" fontId="6" fillId="9" borderId="11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20" fillId="18" borderId="22" xfId="0" applyNumberFormat="1" applyFont="1" applyFill="1" applyBorder="1" applyAlignment="1">
      <alignment horizontal="center" vertical="center"/>
    </xf>
    <xf numFmtId="164" fontId="8" fillId="7" borderId="9" xfId="0" applyNumberFormat="1" applyFont="1" applyFill="1" applyBorder="1" applyAlignment="1">
      <alignment horizontal="center" vertical="center"/>
    </xf>
    <xf numFmtId="164" fontId="25" fillId="5" borderId="9" xfId="5" applyNumberFormat="1" applyFont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164" fontId="17" fillId="7" borderId="9" xfId="0" applyNumberFormat="1" applyFont="1" applyFill="1" applyBorder="1" applyAlignment="1">
      <alignment horizontal="center" vertical="center"/>
    </xf>
    <xf numFmtId="164" fontId="6" fillId="10" borderId="9" xfId="0" applyNumberFormat="1" applyFont="1" applyFill="1" applyBorder="1" applyAlignment="1">
      <alignment horizontal="center" vertical="center"/>
    </xf>
    <xf numFmtId="164" fontId="24" fillId="17" borderId="11" xfId="4" applyNumberFormat="1" applyFont="1" applyFill="1" applyBorder="1" applyAlignment="1">
      <alignment horizontal="center" vertical="center"/>
    </xf>
    <xf numFmtId="164" fontId="6" fillId="22" borderId="22" xfId="0" applyNumberFormat="1" applyFont="1" applyFill="1" applyBorder="1" applyAlignment="1">
      <alignment horizontal="center" vertical="center"/>
    </xf>
    <xf numFmtId="164" fontId="6" fillId="22" borderId="9" xfId="0" applyNumberFormat="1" applyFont="1" applyFill="1" applyBorder="1" applyAlignment="1">
      <alignment horizontal="center" vertical="center"/>
    </xf>
    <xf numFmtId="164" fontId="6" fillId="22" borderId="13" xfId="0" applyNumberFormat="1" applyFont="1" applyFill="1" applyBorder="1" applyAlignment="1">
      <alignment horizontal="center" vertical="center"/>
    </xf>
    <xf numFmtId="164" fontId="6" fillId="23" borderId="24" xfId="0" applyNumberFormat="1" applyFont="1" applyFill="1" applyBorder="1" applyAlignment="1">
      <alignment horizontal="center" vertical="center"/>
    </xf>
    <xf numFmtId="164" fontId="21" fillId="24" borderId="15" xfId="3" applyNumberFormat="1" applyFont="1" applyFill="1" applyBorder="1" applyAlignment="1">
      <alignment horizontal="center" vertical="center"/>
    </xf>
    <xf numFmtId="0" fontId="21" fillId="24" borderId="14" xfId="3" applyFont="1" applyFill="1" applyBorder="1"/>
    <xf numFmtId="164" fontId="26" fillId="24" borderId="9" xfId="3" applyNumberFormat="1" applyFont="1" applyFill="1" applyBorder="1" applyAlignment="1">
      <alignment horizontal="center" vertical="center"/>
    </xf>
    <xf numFmtId="165" fontId="17" fillId="7" borderId="9" xfId="0" applyNumberFormat="1" applyFont="1" applyFill="1" applyBorder="1"/>
    <xf numFmtId="0" fontId="6" fillId="7" borderId="8" xfId="0" applyFont="1" applyFill="1" applyBorder="1"/>
    <xf numFmtId="164" fontId="17" fillId="7" borderId="9" xfId="0" applyNumberFormat="1" applyFont="1" applyFill="1" applyBorder="1"/>
    <xf numFmtId="0" fontId="20" fillId="16" borderId="25" xfId="0" applyFont="1" applyFill="1" applyBorder="1" applyAlignment="1">
      <alignment horizontal="center" wrapText="1"/>
    </xf>
    <xf numFmtId="164" fontId="6" fillId="6" borderId="5" xfId="0" applyNumberFormat="1" applyFont="1" applyFill="1" applyBorder="1"/>
    <xf numFmtId="0" fontId="20" fillId="14" borderId="10" xfId="0" applyFont="1" applyFill="1" applyBorder="1" applyAlignment="1"/>
    <xf numFmtId="0" fontId="20" fillId="16" borderId="19" xfId="0" applyFont="1" applyFill="1" applyBorder="1" applyAlignment="1">
      <alignment horizontal="center" wrapText="1"/>
    </xf>
    <xf numFmtId="0" fontId="6" fillId="6" borderId="5" xfId="0" applyFont="1" applyFill="1" applyBorder="1"/>
    <xf numFmtId="9" fontId="6" fillId="6" borderId="5" xfId="0" applyNumberFormat="1" applyFont="1" applyFill="1" applyBorder="1" applyAlignment="1"/>
    <xf numFmtId="0" fontId="6" fillId="6" borderId="27" xfId="0" applyFont="1" applyFill="1" applyBorder="1"/>
    <xf numFmtId="164" fontId="6" fillId="2" borderId="5" xfId="0" applyNumberFormat="1" applyFont="1" applyFill="1" applyBorder="1"/>
    <xf numFmtId="9" fontId="6" fillId="6" borderId="5" xfId="0" applyNumberFormat="1" applyFont="1" applyFill="1" applyBorder="1"/>
    <xf numFmtId="164" fontId="6" fillId="9" borderId="5" xfId="0" applyNumberFormat="1" applyFont="1" applyFill="1" applyBorder="1"/>
    <xf numFmtId="1" fontId="6" fillId="25" borderId="5" xfId="0" applyNumberFormat="1" applyFont="1" applyFill="1" applyBorder="1" applyAlignment="1">
      <alignment horizontal="right" wrapText="1"/>
    </xf>
    <xf numFmtId="0" fontId="6" fillId="6" borderId="20" xfId="0" applyFont="1" applyFill="1" applyBorder="1"/>
    <xf numFmtId="166" fontId="6" fillId="2" borderId="20" xfId="0" applyNumberFormat="1" applyFont="1" applyFill="1" applyBorder="1" applyAlignment="1"/>
    <xf numFmtId="0" fontId="6" fillId="6" borderId="28" xfId="0" applyFont="1" applyFill="1" applyBorder="1"/>
    <xf numFmtId="164" fontId="23" fillId="17" borderId="10" xfId="4" applyNumberFormat="1" applyFont="1" applyFill="1" applyBorder="1"/>
    <xf numFmtId="164" fontId="23" fillId="17" borderId="11" xfId="4" applyNumberFormat="1" applyFont="1" applyFill="1" applyBorder="1" applyAlignment="1">
      <alignment horizontal="center" vertical="center"/>
    </xf>
    <xf numFmtId="166" fontId="6" fillId="27" borderId="20" xfId="0" applyNumberFormat="1" applyFont="1" applyFill="1" applyBorder="1" applyAlignment="1"/>
    <xf numFmtId="167" fontId="6" fillId="26" borderId="22" xfId="0" applyNumberFormat="1" applyFont="1" applyFill="1" applyBorder="1" applyAlignment="1"/>
    <xf numFmtId="167" fontId="6" fillId="11" borderId="9" xfId="0" applyNumberFormat="1" applyFont="1" applyFill="1" applyBorder="1"/>
    <xf numFmtId="166" fontId="6" fillId="28" borderId="5" xfId="0" applyNumberFormat="1" applyFont="1" applyFill="1" applyBorder="1"/>
    <xf numFmtId="0" fontId="6" fillId="29" borderId="8" xfId="0" applyFont="1" applyFill="1" applyBorder="1" applyAlignment="1">
      <alignment horizontal="left" wrapText="1"/>
    </xf>
    <xf numFmtId="1" fontId="17" fillId="30" borderId="9" xfId="0" applyNumberFormat="1" applyFont="1" applyFill="1" applyBorder="1"/>
    <xf numFmtId="0" fontId="6" fillId="29" borderId="10" xfId="0" applyFont="1" applyFill="1" applyBorder="1" applyAlignment="1">
      <alignment horizontal="left" wrapText="1"/>
    </xf>
    <xf numFmtId="1" fontId="17" fillId="29" borderId="11" xfId="0" applyNumberFormat="1" applyFont="1" applyFill="1" applyBorder="1"/>
    <xf numFmtId="9" fontId="8" fillId="7" borderId="26" xfId="1" applyFont="1" applyFill="1" applyBorder="1" applyAlignment="1">
      <alignment horizontal="center"/>
    </xf>
    <xf numFmtId="1" fontId="6" fillId="31" borderId="5" xfId="0" applyNumberFormat="1" applyFont="1" applyFill="1" applyBorder="1" applyAlignment="1">
      <alignment horizontal="right" wrapText="1"/>
    </xf>
    <xf numFmtId="0" fontId="6" fillId="8" borderId="0" xfId="0" applyFont="1" applyFill="1" applyBorder="1" applyAlignment="1"/>
    <xf numFmtId="0" fontId="6" fillId="6" borderId="29" xfId="0" applyFont="1" applyFill="1" applyBorder="1"/>
    <xf numFmtId="0" fontId="20" fillId="14" borderId="10" xfId="0" applyFont="1" applyFill="1" applyBorder="1" applyAlignment="1">
      <alignment horizontal="center" wrapText="1"/>
    </xf>
    <xf numFmtId="0" fontId="20" fillId="14" borderId="12" xfId="0" applyFont="1" applyFill="1" applyBorder="1" applyAlignment="1">
      <alignment horizontal="center" wrapText="1"/>
    </xf>
    <xf numFmtId="0" fontId="20" fillId="14" borderId="16" xfId="0" applyFont="1" applyFill="1" applyBorder="1" applyAlignment="1">
      <alignment horizontal="center" wrapText="1"/>
    </xf>
    <xf numFmtId="0" fontId="20" fillId="14" borderId="13" xfId="0" applyFont="1" applyFill="1" applyBorder="1" applyAlignment="1">
      <alignment horizontal="center" wrapText="1"/>
    </xf>
    <xf numFmtId="0" fontId="8" fillId="6" borderId="34" xfId="0" applyFont="1" applyFill="1" applyBorder="1" applyAlignment="1">
      <alignment horizontal="left" wrapText="1"/>
    </xf>
    <xf numFmtId="0" fontId="8" fillId="6" borderId="31" xfId="0" applyFont="1" applyFill="1" applyBorder="1" applyAlignment="1">
      <alignment horizontal="left" wrapText="1"/>
    </xf>
    <xf numFmtId="9" fontId="6" fillId="6" borderId="32" xfId="0" applyNumberFormat="1" applyFont="1" applyFill="1" applyBorder="1"/>
    <xf numFmtId="0" fontId="8" fillId="6" borderId="28" xfId="0" applyFont="1" applyFill="1" applyBorder="1" applyAlignment="1">
      <alignment horizontal="left" wrapText="1"/>
    </xf>
    <xf numFmtId="0" fontId="6" fillId="6" borderId="32" xfId="0" applyFont="1" applyFill="1" applyBorder="1"/>
    <xf numFmtId="0" fontId="8" fillId="6" borderId="34" xfId="0" applyFont="1" applyFill="1" applyBorder="1" applyAlignment="1">
      <alignment horizontal="center" wrapText="1"/>
    </xf>
    <xf numFmtId="0" fontId="8" fillId="6" borderId="40" xfId="0" applyFont="1" applyFill="1" applyBorder="1" applyAlignment="1">
      <alignment horizontal="left" wrapText="1"/>
    </xf>
    <xf numFmtId="0" fontId="6" fillId="6" borderId="41" xfId="0" applyFont="1" applyFill="1" applyBorder="1"/>
    <xf numFmtId="0" fontId="6" fillId="6" borderId="30" xfId="0" applyFont="1" applyFill="1" applyBorder="1" applyAlignment="1">
      <alignment horizontal="left" wrapText="1"/>
    </xf>
    <xf numFmtId="0" fontId="6" fillId="6" borderId="38" xfId="0" applyFont="1" applyFill="1" applyBorder="1" applyAlignment="1">
      <alignment horizontal="left" wrapText="1"/>
    </xf>
    <xf numFmtId="0" fontId="6" fillId="6" borderId="34" xfId="0" applyFont="1" applyFill="1" applyBorder="1" applyAlignment="1">
      <alignment horizontal="left" wrapText="1"/>
    </xf>
    <xf numFmtId="0" fontId="6" fillId="6" borderId="31" xfId="0" applyFont="1" applyFill="1" applyBorder="1" applyAlignment="1">
      <alignment horizontal="left" wrapText="1"/>
    </xf>
    <xf numFmtId="0" fontId="27" fillId="32" borderId="31" xfId="3" applyFont="1" applyFill="1" applyBorder="1" applyAlignment="1">
      <alignment horizontal="left" wrapText="1"/>
    </xf>
    <xf numFmtId="0" fontId="27" fillId="32" borderId="32" xfId="3" applyFont="1" applyFill="1" applyBorder="1"/>
    <xf numFmtId="164" fontId="6" fillId="6" borderId="37" xfId="0" applyNumberFormat="1" applyFont="1" applyFill="1" applyBorder="1" applyAlignment="1">
      <alignment horizontal="center" vertical="center"/>
    </xf>
    <xf numFmtId="164" fontId="6" fillId="6" borderId="24" xfId="0" applyNumberFormat="1" applyFont="1" applyFill="1" applyBorder="1" applyAlignment="1">
      <alignment horizontal="center" vertical="center"/>
    </xf>
    <xf numFmtId="9" fontId="8" fillId="6" borderId="19" xfId="0" applyNumberFormat="1" applyFont="1" applyFill="1" applyBorder="1" applyAlignment="1">
      <alignment horizontal="center" vertical="center"/>
    </xf>
    <xf numFmtId="164" fontId="6" fillId="6" borderId="19" xfId="0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9" fontId="28" fillId="32" borderId="33" xfId="3" applyNumberFormat="1" applyFont="1" applyFill="1" applyBorder="1" applyAlignment="1">
      <alignment horizontal="center" vertical="center"/>
    </xf>
    <xf numFmtId="9" fontId="28" fillId="32" borderId="19" xfId="3" applyNumberFormat="1" applyFont="1" applyFill="1" applyBorder="1" applyAlignment="1">
      <alignment horizontal="center" vertical="center"/>
    </xf>
    <xf numFmtId="9" fontId="28" fillId="32" borderId="11" xfId="3" applyNumberFormat="1" applyFont="1" applyFill="1" applyBorder="1" applyAlignment="1">
      <alignment horizontal="center" vertical="center"/>
    </xf>
    <xf numFmtId="0" fontId="20" fillId="14" borderId="39" xfId="0" applyFont="1" applyFill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horizontal="center" vertical="center"/>
    </xf>
    <xf numFmtId="9" fontId="8" fillId="6" borderId="10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164" fontId="6" fillId="6" borderId="12" xfId="0" applyNumberFormat="1" applyFont="1" applyFill="1" applyBorder="1" applyAlignment="1">
      <alignment horizontal="center" vertical="center"/>
    </xf>
    <xf numFmtId="164" fontId="8" fillId="6" borderId="14" xfId="0" applyNumberFormat="1" applyFont="1" applyFill="1" applyBorder="1" applyAlignment="1">
      <alignment horizontal="center" vertical="center"/>
    </xf>
    <xf numFmtId="164" fontId="10" fillId="6" borderId="6" xfId="0" applyNumberFormat="1" applyFont="1" applyFill="1" applyBorder="1" applyAlignment="1">
      <alignment horizontal="center" vertical="center"/>
    </xf>
    <xf numFmtId="164" fontId="10" fillId="6" borderId="8" xfId="0" applyNumberFormat="1" applyFont="1" applyFill="1" applyBorder="1" applyAlignment="1">
      <alignment horizontal="center" vertical="center"/>
    </xf>
    <xf numFmtId="164" fontId="6" fillId="6" borderId="11" xfId="0" applyNumberFormat="1" applyFont="1" applyFill="1" applyBorder="1" applyAlignment="1">
      <alignment horizontal="center" vertical="center"/>
    </xf>
    <xf numFmtId="9" fontId="28" fillId="32" borderId="10" xfId="3" applyNumberFormat="1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164" fontId="6" fillId="6" borderId="28" xfId="0" applyNumberFormat="1" applyFont="1" applyFill="1" applyBorder="1" applyAlignment="1">
      <alignment horizontal="center" vertical="center"/>
    </xf>
    <xf numFmtId="164" fontId="6" fillId="6" borderId="41" xfId="0" applyNumberFormat="1" applyFont="1" applyFill="1" applyBorder="1" applyAlignment="1">
      <alignment horizontal="center" vertical="center"/>
    </xf>
    <xf numFmtId="164" fontId="6" fillId="6" borderId="43" xfId="0" applyNumberFormat="1" applyFont="1" applyFill="1" applyBorder="1" applyAlignment="1">
      <alignment horizontal="center" vertical="center"/>
    </xf>
    <xf numFmtId="164" fontId="6" fillId="6" borderId="34" xfId="0" applyNumberFormat="1" applyFont="1" applyFill="1" applyBorder="1" applyAlignment="1">
      <alignment horizontal="center" vertical="center"/>
    </xf>
    <xf numFmtId="164" fontId="6" fillId="6" borderId="44" xfId="0" applyNumberFormat="1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164" fontId="8" fillId="6" borderId="25" xfId="0" applyNumberFormat="1" applyFont="1" applyFill="1" applyBorder="1" applyAlignment="1">
      <alignment horizontal="left" wrapText="1"/>
    </xf>
    <xf numFmtId="164" fontId="8" fillId="6" borderId="45" xfId="0" applyNumberFormat="1" applyFont="1" applyFill="1" applyBorder="1" applyAlignment="1">
      <alignment horizontal="left" wrapText="1"/>
    </xf>
    <xf numFmtId="164" fontId="8" fillId="6" borderId="26" xfId="0" applyNumberFormat="1" applyFont="1" applyFill="1" applyBorder="1" applyAlignment="1">
      <alignment horizontal="left" wrapText="1"/>
    </xf>
    <xf numFmtId="164" fontId="10" fillId="13" borderId="8" xfId="0" applyNumberFormat="1" applyFont="1" applyFill="1" applyBorder="1"/>
    <xf numFmtId="164" fontId="6" fillId="10" borderId="10" xfId="0" applyNumberFormat="1" applyFont="1" applyFill="1" applyBorder="1"/>
    <xf numFmtId="164" fontId="6" fillId="6" borderId="21" xfId="0" applyNumberFormat="1" applyFont="1" applyFill="1" applyBorder="1"/>
    <xf numFmtId="164" fontId="8" fillId="6" borderId="48" xfId="0" applyNumberFormat="1" applyFont="1" applyFill="1" applyBorder="1" applyAlignment="1">
      <alignment horizontal="left" wrapText="1"/>
    </xf>
    <xf numFmtId="164" fontId="6" fillId="6" borderId="12" xfId="0" applyNumberFormat="1" applyFont="1" applyFill="1" applyBorder="1"/>
    <xf numFmtId="164" fontId="8" fillId="6" borderId="49" xfId="0" applyNumberFormat="1" applyFont="1" applyFill="1" applyBorder="1" applyAlignment="1">
      <alignment horizontal="left" wrapText="1"/>
    </xf>
    <xf numFmtId="0" fontId="6" fillId="6" borderId="50" xfId="0" applyFont="1" applyFill="1" applyBorder="1"/>
    <xf numFmtId="0" fontId="20" fillId="14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29" fillId="12" borderId="2" xfId="4" applyFont="1" applyFill="1" applyBorder="1" applyAlignment="1">
      <alignment horizontal="center" vertical="center" wrapText="1"/>
    </xf>
    <xf numFmtId="3" fontId="29" fillId="12" borderId="2" xfId="4" applyNumberFormat="1" applyFont="1" applyFill="1" applyBorder="1" applyAlignment="1">
      <alignment horizontal="center" vertical="center" wrapText="1"/>
    </xf>
    <xf numFmtId="0" fontId="29" fillId="17" borderId="2" xfId="4" applyFont="1" applyFill="1" applyBorder="1" applyAlignment="1">
      <alignment horizontal="center" vertical="center" wrapText="1"/>
    </xf>
    <xf numFmtId="3" fontId="29" fillId="17" borderId="2" xfId="4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 wrapText="1"/>
    </xf>
    <xf numFmtId="164" fontId="6" fillId="8" borderId="2" xfId="0" applyNumberFormat="1" applyFont="1" applyFill="1" applyBorder="1" applyAlignment="1">
      <alignment horizontal="center" vertical="center"/>
    </xf>
    <xf numFmtId="164" fontId="27" fillId="3" borderId="1" xfId="3" applyNumberFormat="1" applyFont="1" applyBorder="1" applyAlignment="1">
      <alignment horizontal="center" vertical="center" wrapText="1"/>
    </xf>
    <xf numFmtId="164" fontId="27" fillId="3" borderId="3" xfId="3" applyNumberFormat="1" applyFont="1" applyBorder="1"/>
    <xf numFmtId="9" fontId="25" fillId="5" borderId="9" xfId="1" applyFont="1" applyFill="1" applyBorder="1" applyAlignment="1">
      <alignment horizontal="center" vertical="center"/>
    </xf>
    <xf numFmtId="9" fontId="26" fillId="24" borderId="9" xfId="1" applyFont="1" applyFill="1" applyBorder="1" applyAlignment="1">
      <alignment horizontal="center" vertical="center"/>
    </xf>
    <xf numFmtId="9" fontId="24" fillId="17" borderId="11" xfId="1" applyFont="1" applyFill="1" applyBorder="1" applyAlignment="1">
      <alignment horizontal="center" vertical="center"/>
    </xf>
    <xf numFmtId="167" fontId="6" fillId="7" borderId="9" xfId="0" applyNumberFormat="1" applyFont="1" applyFill="1" applyBorder="1"/>
    <xf numFmtId="9" fontId="8" fillId="6" borderId="12" xfId="0" applyNumberFormat="1" applyFont="1" applyFill="1" applyBorder="1" applyAlignment="1">
      <alignment horizontal="center" vertical="center"/>
    </xf>
    <xf numFmtId="9" fontId="6" fillId="6" borderId="10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/>
    </xf>
    <xf numFmtId="9" fontId="6" fillId="6" borderId="5" xfId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0" fontId="30" fillId="7" borderId="22" xfId="0" applyFont="1" applyFill="1" applyBorder="1" applyAlignment="1">
      <alignment horizontal="center" vertical="center"/>
    </xf>
    <xf numFmtId="0" fontId="20" fillId="14" borderId="51" xfId="0" applyFont="1" applyFill="1" applyBorder="1" applyAlignment="1">
      <alignment vertical="center"/>
    </xf>
    <xf numFmtId="0" fontId="20" fillId="14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164" fontId="6" fillId="7" borderId="10" xfId="0" applyNumberFormat="1" applyFont="1" applyFill="1" applyBorder="1" applyAlignment="1">
      <alignment horizontal="left" wrapText="1"/>
    </xf>
    <xf numFmtId="0" fontId="4" fillId="6" borderId="0" xfId="0" applyFont="1" applyFill="1" applyBorder="1" applyAlignment="1">
      <alignment horizontal="center"/>
    </xf>
    <xf numFmtId="0" fontId="20" fillId="14" borderId="18" xfId="0" applyFont="1" applyFill="1" applyBorder="1" applyAlignment="1">
      <alignment horizontal="center"/>
    </xf>
    <xf numFmtId="0" fontId="20" fillId="15" borderId="18" xfId="0" applyFont="1" applyFill="1" applyBorder="1" applyAlignment="1">
      <alignment horizontal="center"/>
    </xf>
    <xf numFmtId="0" fontId="20" fillId="15" borderId="7" xfId="0" applyFont="1" applyFill="1" applyBorder="1" applyAlignment="1">
      <alignment horizontal="center"/>
    </xf>
    <xf numFmtId="0" fontId="20" fillId="14" borderId="18" xfId="0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center"/>
    </xf>
    <xf numFmtId="0" fontId="20" fillId="16" borderId="15" xfId="0" applyFont="1" applyFill="1" applyBorder="1" applyAlignment="1">
      <alignment horizontal="center"/>
    </xf>
    <xf numFmtId="0" fontId="20" fillId="16" borderId="52" xfId="0" applyFont="1" applyFill="1" applyBorder="1" applyAlignment="1">
      <alignment horizontal="center" wrapText="1"/>
    </xf>
    <xf numFmtId="0" fontId="20" fillId="16" borderId="28" xfId="0" applyFont="1" applyFill="1" applyBorder="1" applyAlignment="1">
      <alignment horizontal="center" wrapText="1"/>
    </xf>
    <xf numFmtId="0" fontId="20" fillId="16" borderId="54" xfId="0" applyFont="1" applyFill="1" applyBorder="1" applyAlignment="1">
      <alignment horizontal="center" wrapText="1"/>
    </xf>
    <xf numFmtId="0" fontId="6" fillId="7" borderId="18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64" fontId="8" fillId="7" borderId="19" xfId="0" applyNumberFormat="1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20" fillId="14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 wrapText="1"/>
    </xf>
    <xf numFmtId="0" fontId="0" fillId="6" borderId="58" xfId="0" applyFont="1" applyFill="1" applyBorder="1" applyAlignment="1">
      <alignment horizontal="center"/>
    </xf>
    <xf numFmtId="0" fontId="0" fillId="6" borderId="53" xfId="0" applyFont="1" applyFill="1" applyBorder="1" applyAlignment="1">
      <alignment horizontal="center"/>
    </xf>
    <xf numFmtId="0" fontId="0" fillId="6" borderId="59" xfId="0" applyFont="1" applyFill="1" applyBorder="1" applyAlignment="1">
      <alignment horizontal="center"/>
    </xf>
    <xf numFmtId="0" fontId="0" fillId="6" borderId="56" xfId="0" applyFont="1" applyFill="1" applyBorder="1" applyAlignment="1">
      <alignment horizontal="center"/>
    </xf>
    <xf numFmtId="0" fontId="0" fillId="6" borderId="55" xfId="0" applyFont="1" applyFill="1" applyBorder="1" applyAlignment="1">
      <alignment horizontal="center"/>
    </xf>
    <xf numFmtId="0" fontId="0" fillId="6" borderId="57" xfId="0" applyFont="1" applyFill="1" applyBorder="1" applyAlignment="1">
      <alignment horizontal="center"/>
    </xf>
    <xf numFmtId="164" fontId="4" fillId="6" borderId="0" xfId="0" applyNumberFormat="1" applyFont="1" applyFill="1" applyBorder="1" applyAlignment="1">
      <alignment horizontal="center"/>
    </xf>
    <xf numFmtId="0" fontId="20" fillId="14" borderId="35" xfId="0" applyFont="1" applyFill="1" applyBorder="1" applyAlignment="1">
      <alignment horizontal="center"/>
    </xf>
    <xf numFmtId="0" fontId="20" fillId="14" borderId="7" xfId="0" applyFont="1" applyFill="1" applyBorder="1" applyAlignment="1">
      <alignment horizontal="center"/>
    </xf>
    <xf numFmtId="0" fontId="20" fillId="14" borderId="6" xfId="0" applyFont="1" applyFill="1" applyBorder="1" applyAlignment="1">
      <alignment horizontal="center"/>
    </xf>
    <xf numFmtId="0" fontId="20" fillId="14" borderId="46" xfId="0" applyFont="1" applyFill="1" applyBorder="1" applyAlignment="1">
      <alignment horizontal="center" vertical="center"/>
    </xf>
    <xf numFmtId="0" fontId="20" fillId="14" borderId="47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/>
    </xf>
  </cellXfs>
  <cellStyles count="6">
    <cellStyle name="Bad" xfId="4" builtinId="27"/>
    <cellStyle name="Comma" xfId="2" builtinId="3"/>
    <cellStyle name="Good" xfId="3" builtinId="26"/>
    <cellStyle name="Neutral" xfId="5" builtinId="28"/>
    <cellStyle name="Normal" xfId="0" builtinId="0"/>
    <cellStyle name="Percent" xfId="1" builtinId="5"/>
  </cellStyles>
  <dxfs count="7"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1"/>
      <color rgb="FFD9FFEC"/>
      <color rgb="FFFFFF97"/>
      <color rgb="FFF7FCFF"/>
      <color rgb="FFE1F4FF"/>
      <color rgb="FFEBD2FA"/>
      <color rgb="FFE2BEF8"/>
      <color rgb="FFA4F6AC"/>
      <color rgb="FFFAFDD3"/>
      <color rgb="FFFFF5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695325</xdr:colOff>
      <xdr:row>79</xdr:row>
      <xdr:rowOff>28575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0" y="0"/>
          <a:ext cx="10991850" cy="9401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695325</xdr:colOff>
      <xdr:row>79</xdr:row>
      <xdr:rowOff>28575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0" y="190500"/>
          <a:ext cx="13430250" cy="9401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2"/>
  <sheetViews>
    <sheetView zoomScale="90" zoomScaleNormal="90" zoomScaleSheetLayoutView="33" workbookViewId="0">
      <selection activeCell="K88" sqref="K88"/>
    </sheetView>
  </sheetViews>
  <sheetFormatPr defaultColWidth="15.109375" defaultRowHeight="15" customHeight="1" x14ac:dyDescent="0.3"/>
  <cols>
    <col min="1" max="1" width="43.5546875" style="4" bestFit="1" customWidth="1"/>
    <col min="2" max="2" width="19.6640625" style="4" bestFit="1" customWidth="1"/>
    <col min="3" max="3" width="19.33203125" style="4" bestFit="1" customWidth="1"/>
    <col min="4" max="4" width="27.33203125" style="4" bestFit="1" customWidth="1"/>
    <col min="5" max="5" width="23" style="4" bestFit="1" customWidth="1"/>
    <col min="6" max="6" width="19.6640625" style="4" bestFit="1" customWidth="1"/>
    <col min="7" max="7" width="25.109375" style="4" bestFit="1" customWidth="1"/>
    <col min="8" max="8" width="23" style="4" bestFit="1" customWidth="1"/>
    <col min="9" max="9" width="19.33203125" style="4" bestFit="1" customWidth="1"/>
    <col min="10" max="10" width="25.109375" style="4" bestFit="1" customWidth="1"/>
    <col min="11" max="13" width="20" style="4" bestFit="1" customWidth="1"/>
    <col min="14" max="14" width="22.6640625" style="4" bestFit="1" customWidth="1"/>
    <col min="15" max="17" width="20" style="4" bestFit="1" customWidth="1"/>
    <col min="18" max="18" width="19.6640625" style="4" bestFit="1" customWidth="1"/>
    <col min="19" max="21" width="20" style="4" bestFit="1" customWidth="1"/>
    <col min="22" max="22" width="21.109375" style="4" customWidth="1"/>
    <col min="23" max="23" width="14" style="4" bestFit="1" customWidth="1"/>
    <col min="24" max="26" width="7.5546875" style="4" customWidth="1"/>
    <col min="27" max="16384" width="15.109375" style="4"/>
  </cols>
  <sheetData>
    <row r="1" spans="1:26" s="3" customFormat="1" ht="15" customHeight="1" thickBot="1" x14ac:dyDescent="0.4">
      <c r="A1" s="203" t="s">
        <v>114</v>
      </c>
      <c r="B1" s="203"/>
      <c r="C1" s="203"/>
      <c r="D1" s="203"/>
      <c r="E1" s="203"/>
      <c r="F1" s="203"/>
      <c r="G1" s="203"/>
      <c r="H1" s="203"/>
      <c r="I1" s="19"/>
      <c r="J1" s="19"/>
    </row>
    <row r="2" spans="1:26" ht="13.8" x14ac:dyDescent="0.3">
      <c r="A2" s="38" t="s">
        <v>133</v>
      </c>
      <c r="B2" s="213" t="s">
        <v>79</v>
      </c>
      <c r="C2" s="213"/>
      <c r="D2" s="2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8" x14ac:dyDescent="0.3">
      <c r="A3" s="39" t="s">
        <v>90</v>
      </c>
      <c r="B3" s="215"/>
      <c r="C3" s="215"/>
      <c r="D3" s="2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 thickBot="1" x14ac:dyDescent="0.35">
      <c r="A4" s="40" t="s">
        <v>0</v>
      </c>
      <c r="B4" s="217">
        <f>B85</f>
        <v>0</v>
      </c>
      <c r="C4" s="217"/>
      <c r="D4" s="21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8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thickBot="1" x14ac:dyDescent="0.35">
      <c r="A6" s="3"/>
      <c r="B6" s="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thickBot="1" x14ac:dyDescent="0.35">
      <c r="A7" s="30" t="s">
        <v>97</v>
      </c>
      <c r="B7" s="31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8" x14ac:dyDescent="0.3">
      <c r="A8" s="21"/>
      <c r="B8" s="76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8" x14ac:dyDescent="0.3">
      <c r="A9" s="21"/>
      <c r="B9" s="77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8" x14ac:dyDescent="0.3">
      <c r="A10" s="21"/>
      <c r="B10" s="77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8" x14ac:dyDescent="0.3">
      <c r="A11" s="21"/>
      <c r="B11" s="7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8" x14ac:dyDescent="0.3">
      <c r="A12" s="21"/>
      <c r="B12" s="7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8" x14ac:dyDescent="0.3">
      <c r="A13" s="21"/>
      <c r="B13" s="7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8" x14ac:dyDescent="0.3">
      <c r="A14" s="21"/>
      <c r="B14" s="7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8" x14ac:dyDescent="0.3">
      <c r="A15" s="21"/>
      <c r="B15" s="7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8" x14ac:dyDescent="0.3">
      <c r="A16" s="21"/>
      <c r="B16" s="7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8" x14ac:dyDescent="0.3">
      <c r="A17" s="21"/>
      <c r="B17" s="7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8" x14ac:dyDescent="0.3">
      <c r="A18" s="21"/>
      <c r="B18" s="7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8" x14ac:dyDescent="0.3">
      <c r="A19" s="22"/>
      <c r="B19" s="78"/>
      <c r="C19" s="3"/>
      <c r="D19" s="3"/>
      <c r="E19" s="3"/>
      <c r="F19" s="3"/>
      <c r="G19" s="5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thickBot="1" x14ac:dyDescent="0.35">
      <c r="A20" s="21" t="s">
        <v>140</v>
      </c>
      <c r="B20" s="77">
        <f>SUM(B8:B19)*0.02</f>
        <v>0</v>
      </c>
      <c r="C20" s="3"/>
      <c r="D20" s="3"/>
      <c r="E20" s="3"/>
      <c r="F20" s="3"/>
      <c r="G20" s="5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4" thickBot="1" x14ac:dyDescent="0.35">
      <c r="A21" s="81" t="s">
        <v>129</v>
      </c>
      <c r="B21" s="80">
        <f>SUM(B8:B20)</f>
        <v>0</v>
      </c>
      <c r="C21" s="3"/>
      <c r="D21" s="3"/>
      <c r="E21" s="3"/>
      <c r="F21" s="3"/>
      <c r="G21" s="5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thickBot="1" x14ac:dyDescent="0.35">
      <c r="A22" s="5"/>
      <c r="B22" s="5"/>
      <c r="C22" s="5"/>
      <c r="D22" s="3"/>
      <c r="E22" s="3"/>
      <c r="F22" s="3"/>
      <c r="G22" s="5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4" thickBot="1" x14ac:dyDescent="0.35">
      <c r="A23" s="30" t="s">
        <v>98</v>
      </c>
      <c r="B23" s="34" t="s">
        <v>4</v>
      </c>
      <c r="C23" s="3"/>
      <c r="D23" s="3"/>
      <c r="E23" s="3"/>
      <c r="F23" s="3"/>
      <c r="G23" s="5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4" thickBot="1" x14ac:dyDescent="0.35">
      <c r="A24" s="32"/>
      <c r="B24" s="79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48" customFormat="1" ht="14.25" customHeight="1" thickBot="1" x14ac:dyDescent="0.35">
      <c r="A25" s="81" t="s">
        <v>130</v>
      </c>
      <c r="B25" s="80">
        <f>B24</f>
        <v>0</v>
      </c>
      <c r="C25" s="47"/>
      <c r="D25" s="3"/>
      <c r="E25" s="3"/>
      <c r="F25" s="3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4.4" thickBot="1" x14ac:dyDescent="0.35">
      <c r="A26" s="3"/>
      <c r="B26" s="5"/>
      <c r="C26" s="3"/>
      <c r="D26" s="3"/>
      <c r="E26" s="3"/>
      <c r="F26" s="3"/>
      <c r="G26" s="4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4" thickBot="1" x14ac:dyDescent="0.35">
      <c r="A27" s="30" t="s">
        <v>9</v>
      </c>
      <c r="B27" s="34" t="s">
        <v>4</v>
      </c>
      <c r="C27" s="7"/>
      <c r="D27" s="3"/>
      <c r="E27" s="3"/>
      <c r="F27" s="3"/>
      <c r="G27" s="4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8" x14ac:dyDescent="0.3">
      <c r="A28" s="33"/>
      <c r="B28" s="57"/>
      <c r="C28" s="5"/>
      <c r="D28" s="3"/>
      <c r="E28" s="3"/>
      <c r="F28" s="3"/>
      <c r="G28" s="4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8" x14ac:dyDescent="0.3">
      <c r="A29" s="33"/>
      <c r="B29" s="57"/>
      <c r="C29" s="5"/>
      <c r="D29" s="3"/>
      <c r="E29" s="3"/>
      <c r="F29" s="3"/>
      <c r="G29" s="4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8" x14ac:dyDescent="0.3">
      <c r="A30" s="33"/>
      <c r="B30" s="57"/>
      <c r="C30" s="5"/>
      <c r="D30" s="3"/>
      <c r="E30" s="3"/>
      <c r="F30" s="3"/>
      <c r="G30" s="4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8" x14ac:dyDescent="0.3">
      <c r="A31" s="33"/>
      <c r="B31" s="57"/>
      <c r="C31" s="5"/>
      <c r="D31" s="3"/>
      <c r="E31" s="3"/>
      <c r="F31" s="3"/>
      <c r="G31" s="4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8" x14ac:dyDescent="0.3">
      <c r="A32" s="33"/>
      <c r="B32" s="5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8" x14ac:dyDescent="0.3">
      <c r="A33" s="33"/>
      <c r="B33" s="57"/>
      <c r="C33" s="5"/>
      <c r="D33" s="3"/>
      <c r="E33" s="3"/>
      <c r="F33" s="3"/>
      <c r="G33" s="4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8" x14ac:dyDescent="0.3">
      <c r="A34" s="33"/>
      <c r="B34" s="57"/>
      <c r="C34" s="5"/>
      <c r="D34" s="3"/>
      <c r="E34" s="3"/>
      <c r="F34" s="3"/>
      <c r="G34" s="4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8" x14ac:dyDescent="0.3">
      <c r="A35" s="33"/>
      <c r="B35" s="57"/>
      <c r="C35" s="5"/>
      <c r="D35" s="3"/>
      <c r="E35" s="3"/>
      <c r="F35" s="3"/>
      <c r="G35" s="4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8" x14ac:dyDescent="0.3">
      <c r="A36" s="33"/>
      <c r="B36" s="57"/>
      <c r="C36" s="5"/>
      <c r="D36" s="3"/>
      <c r="E36" s="3"/>
      <c r="F36" s="3"/>
      <c r="G36" s="4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8" x14ac:dyDescent="0.3">
      <c r="A37" s="33"/>
      <c r="B37" s="57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8" x14ac:dyDescent="0.3">
      <c r="A38" s="33"/>
      <c r="B38" s="57"/>
      <c r="C38" s="5"/>
      <c r="D38" s="3"/>
      <c r="E38" s="3"/>
      <c r="F38" s="3"/>
      <c r="G38" s="4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8" x14ac:dyDescent="0.3">
      <c r="A39" s="33"/>
      <c r="B39" s="57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8" x14ac:dyDescent="0.3">
      <c r="A40" s="33"/>
      <c r="B40" s="57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8" x14ac:dyDescent="0.3">
      <c r="A41" s="33"/>
      <c r="B41" s="57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3">
      <c r="A42" s="33"/>
      <c r="B42" s="57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3">
      <c r="A43" s="33"/>
      <c r="B43" s="57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8" x14ac:dyDescent="0.3">
      <c r="A44" s="33"/>
      <c r="B44" s="57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8" x14ac:dyDescent="0.3">
      <c r="A45" s="33"/>
      <c r="B45" s="57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8" x14ac:dyDescent="0.3">
      <c r="A46" s="33"/>
      <c r="B46" s="57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8" x14ac:dyDescent="0.3">
      <c r="A47" s="33"/>
      <c r="B47" s="57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8" x14ac:dyDescent="0.3">
      <c r="A48" s="33"/>
      <c r="B48" s="57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4" thickBot="1" x14ac:dyDescent="0.35">
      <c r="A49" s="21" t="s">
        <v>141</v>
      </c>
      <c r="B49" s="58">
        <f>SUM(B28:B48)*0.03</f>
        <v>0</v>
      </c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48" customFormat="1" ht="15.75" customHeight="1" thickBot="1" x14ac:dyDescent="0.35">
      <c r="A50" s="50" t="s">
        <v>10</v>
      </c>
      <c r="B50" s="59">
        <f>SUM(B28:B49)</f>
        <v>0</v>
      </c>
      <c r="C50" s="49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4.4" thickBot="1" x14ac:dyDescent="0.35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3"/>
      <c r="Q51" s="3"/>
      <c r="R51" s="3"/>
      <c r="S51" s="3"/>
      <c r="T51" s="3"/>
      <c r="U51" s="3"/>
      <c r="V51" s="3" t="s">
        <v>76</v>
      </c>
      <c r="W51" s="3"/>
      <c r="X51" s="3"/>
      <c r="Y51" s="3"/>
      <c r="Z51" s="3"/>
    </row>
    <row r="52" spans="1:26" ht="13.8" x14ac:dyDescent="0.3">
      <c r="A52" s="3"/>
      <c r="B52" s="204" t="s">
        <v>1</v>
      </c>
      <c r="C52" s="205"/>
      <c r="D52" s="205"/>
      <c r="E52" s="205"/>
      <c r="F52" s="207" t="s">
        <v>2</v>
      </c>
      <c r="G52" s="205"/>
      <c r="H52" s="205"/>
      <c r="I52" s="205"/>
      <c r="J52" s="204" t="s">
        <v>3</v>
      </c>
      <c r="K52" s="205"/>
      <c r="L52" s="205"/>
      <c r="M52" s="205"/>
      <c r="N52" s="204" t="s">
        <v>72</v>
      </c>
      <c r="O52" s="205"/>
      <c r="P52" s="205"/>
      <c r="Q52" s="205"/>
      <c r="R52" s="204" t="s">
        <v>73</v>
      </c>
      <c r="S52" s="205"/>
      <c r="T52" s="205"/>
      <c r="U52" s="206"/>
      <c r="V52" s="3"/>
      <c r="W52" s="3"/>
      <c r="X52" s="3"/>
      <c r="Y52" s="3"/>
      <c r="Z52" s="3"/>
    </row>
    <row r="53" spans="1:26" ht="14.4" thickBot="1" x14ac:dyDescent="0.35">
      <c r="A53" s="27" t="s">
        <v>11</v>
      </c>
      <c r="B53" s="28" t="s">
        <v>136</v>
      </c>
      <c r="C53" s="28" t="s">
        <v>137</v>
      </c>
      <c r="D53" s="28" t="s">
        <v>138</v>
      </c>
      <c r="E53" s="28" t="s">
        <v>139</v>
      </c>
      <c r="F53" s="28" t="s">
        <v>136</v>
      </c>
      <c r="G53" s="28" t="s">
        <v>137</v>
      </c>
      <c r="H53" s="28" t="s">
        <v>138</v>
      </c>
      <c r="I53" s="28" t="s">
        <v>139</v>
      </c>
      <c r="J53" s="28" t="s">
        <v>136</v>
      </c>
      <c r="K53" s="28" t="s">
        <v>137</v>
      </c>
      <c r="L53" s="28" t="s">
        <v>138</v>
      </c>
      <c r="M53" s="28" t="s">
        <v>139</v>
      </c>
      <c r="N53" s="28" t="s">
        <v>136</v>
      </c>
      <c r="O53" s="28" t="s">
        <v>137</v>
      </c>
      <c r="P53" s="28" t="s">
        <v>138</v>
      </c>
      <c r="Q53" s="28" t="s">
        <v>139</v>
      </c>
      <c r="R53" s="28" t="s">
        <v>136</v>
      </c>
      <c r="S53" s="28" t="s">
        <v>137</v>
      </c>
      <c r="T53" s="28" t="s">
        <v>138</v>
      </c>
      <c r="U53" s="28" t="s">
        <v>139</v>
      </c>
      <c r="V53" s="3"/>
      <c r="W53" s="3"/>
      <c r="X53" s="3"/>
      <c r="Y53" s="3"/>
      <c r="Z53" s="3"/>
    </row>
    <row r="54" spans="1:26" ht="13.8" x14ac:dyDescent="0.3">
      <c r="A54" s="26" t="s">
        <v>68</v>
      </c>
      <c r="B54" s="53">
        <f>B3*12</f>
        <v>0</v>
      </c>
      <c r="C54" s="53">
        <f>B54</f>
        <v>0</v>
      </c>
      <c r="D54" s="53">
        <f t="shared" ref="D54:E54" si="0">C54</f>
        <v>0</v>
      </c>
      <c r="E54" s="53">
        <f t="shared" si="0"/>
        <v>0</v>
      </c>
      <c r="F54" s="53">
        <f t="shared" ref="F54:U54" si="1">E54</f>
        <v>0</v>
      </c>
      <c r="G54" s="53">
        <f t="shared" si="1"/>
        <v>0</v>
      </c>
      <c r="H54" s="53">
        <f t="shared" si="1"/>
        <v>0</v>
      </c>
      <c r="I54" s="53">
        <f t="shared" si="1"/>
        <v>0</v>
      </c>
      <c r="J54" s="53">
        <f t="shared" si="1"/>
        <v>0</v>
      </c>
      <c r="K54" s="53">
        <f t="shared" si="1"/>
        <v>0</v>
      </c>
      <c r="L54" s="53">
        <f t="shared" si="1"/>
        <v>0</v>
      </c>
      <c r="M54" s="53">
        <f t="shared" si="1"/>
        <v>0</v>
      </c>
      <c r="N54" s="53">
        <f t="shared" si="1"/>
        <v>0</v>
      </c>
      <c r="O54" s="53">
        <f t="shared" si="1"/>
        <v>0</v>
      </c>
      <c r="P54" s="53">
        <f t="shared" si="1"/>
        <v>0</v>
      </c>
      <c r="Q54" s="53">
        <f t="shared" si="1"/>
        <v>0</v>
      </c>
      <c r="R54" s="53">
        <f t="shared" si="1"/>
        <v>0</v>
      </c>
      <c r="S54" s="53">
        <f t="shared" si="1"/>
        <v>0</v>
      </c>
      <c r="T54" s="53">
        <f t="shared" si="1"/>
        <v>0</v>
      </c>
      <c r="U54" s="53">
        <f t="shared" si="1"/>
        <v>0</v>
      </c>
      <c r="V54" s="3"/>
      <c r="W54" s="3"/>
      <c r="X54" s="3"/>
      <c r="Y54" s="3"/>
      <c r="Z54" s="3"/>
    </row>
    <row r="55" spans="1:26" ht="13.5" customHeight="1" x14ac:dyDescent="0.3">
      <c r="A55" s="20" t="s">
        <v>131</v>
      </c>
      <c r="B55" s="54">
        <f>'Employee Structure'!F21</f>
        <v>0</v>
      </c>
      <c r="C55" s="53">
        <f t="shared" ref="C55:E55" si="2">B55</f>
        <v>0</v>
      </c>
      <c r="D55" s="53">
        <f t="shared" si="2"/>
        <v>0</v>
      </c>
      <c r="E55" s="53">
        <f t="shared" si="2"/>
        <v>0</v>
      </c>
      <c r="F55" s="52">
        <f>E55*1.08</f>
        <v>0</v>
      </c>
      <c r="G55" s="52">
        <f>F55</f>
        <v>0</v>
      </c>
      <c r="H55" s="52">
        <f t="shared" ref="H55:I55" si="3">G55</f>
        <v>0</v>
      </c>
      <c r="I55" s="52">
        <f t="shared" si="3"/>
        <v>0</v>
      </c>
      <c r="J55" s="52">
        <f>I55*1.08</f>
        <v>0</v>
      </c>
      <c r="K55" s="52">
        <f>J55</f>
        <v>0</v>
      </c>
      <c r="L55" s="52">
        <f t="shared" ref="L55:M55" si="4">K55</f>
        <v>0</v>
      </c>
      <c r="M55" s="52">
        <f t="shared" si="4"/>
        <v>0</v>
      </c>
      <c r="N55" s="52">
        <f>M55*1.08</f>
        <v>0</v>
      </c>
      <c r="O55" s="52">
        <f>N55</f>
        <v>0</v>
      </c>
      <c r="P55" s="52">
        <f t="shared" ref="P55:Q55" si="5">O55</f>
        <v>0</v>
      </c>
      <c r="Q55" s="52">
        <f t="shared" si="5"/>
        <v>0</v>
      </c>
      <c r="R55" s="52">
        <f>Q55*1.08</f>
        <v>0</v>
      </c>
      <c r="S55" s="52">
        <f>R55</f>
        <v>0</v>
      </c>
      <c r="T55" s="52">
        <f t="shared" ref="T55:U55" si="6">S55</f>
        <v>0</v>
      </c>
      <c r="U55" s="52">
        <f t="shared" si="6"/>
        <v>0</v>
      </c>
      <c r="V55" s="3"/>
      <c r="W55" s="3"/>
      <c r="X55" s="3"/>
      <c r="Y55" s="3"/>
      <c r="Z55" s="3"/>
    </row>
    <row r="56" spans="1:26" ht="13.8" x14ac:dyDescent="0.3">
      <c r="A56" s="20"/>
      <c r="B56" s="54"/>
      <c r="C56" s="53"/>
      <c r="D56" s="53"/>
      <c r="E56" s="53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3"/>
      <c r="W56" s="3"/>
      <c r="X56" s="3"/>
      <c r="Y56" s="3"/>
      <c r="Z56" s="3"/>
    </row>
    <row r="57" spans="1:26" ht="13.8" x14ac:dyDescent="0.3">
      <c r="A57" s="20"/>
      <c r="B57" s="54"/>
      <c r="C57" s="53"/>
      <c r="D57" s="53"/>
      <c r="E57" s="5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3"/>
      <c r="W57" s="3"/>
      <c r="X57" s="3"/>
      <c r="Y57" s="3"/>
      <c r="Z57" s="3"/>
    </row>
    <row r="58" spans="1:26" ht="13.8" x14ac:dyDescent="0.3">
      <c r="A58" s="20"/>
      <c r="B58" s="54"/>
      <c r="C58" s="53"/>
      <c r="D58" s="53"/>
      <c r="E58" s="53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3"/>
      <c r="W58" s="3"/>
      <c r="X58" s="3"/>
      <c r="Y58" s="3"/>
      <c r="Z58" s="3"/>
    </row>
    <row r="59" spans="1:26" ht="13.8" x14ac:dyDescent="0.3">
      <c r="A59" s="20"/>
      <c r="B59" s="54"/>
      <c r="C59" s="53"/>
      <c r="D59" s="53"/>
      <c r="E59" s="53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3"/>
      <c r="W59" s="3"/>
      <c r="X59" s="3"/>
      <c r="Y59" s="3"/>
      <c r="Z59" s="3"/>
    </row>
    <row r="60" spans="1:26" ht="13.8" x14ac:dyDescent="0.3">
      <c r="A60" s="20"/>
      <c r="B60" s="54"/>
      <c r="C60" s="53"/>
      <c r="D60" s="53"/>
      <c r="E60" s="53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3"/>
      <c r="W60" s="3"/>
      <c r="X60" s="3"/>
      <c r="Y60" s="3"/>
      <c r="Z60" s="3"/>
    </row>
    <row r="61" spans="1:26" ht="13.8" x14ac:dyDescent="0.3">
      <c r="A61" s="20"/>
      <c r="B61" s="54"/>
      <c r="C61" s="53"/>
      <c r="D61" s="53"/>
      <c r="E61" s="53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3"/>
      <c r="W61" s="3"/>
      <c r="X61" s="3"/>
      <c r="Y61" s="3"/>
      <c r="Z61" s="3"/>
    </row>
    <row r="62" spans="1:26" ht="13.8" x14ac:dyDescent="0.3">
      <c r="A62" s="33"/>
      <c r="B62" s="54"/>
      <c r="C62" s="53"/>
      <c r="D62" s="53"/>
      <c r="E62" s="53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3"/>
      <c r="W62" s="3"/>
      <c r="X62" s="3"/>
      <c r="Y62" s="3"/>
      <c r="Z62" s="3"/>
    </row>
    <row r="63" spans="1:26" ht="13.8" x14ac:dyDescent="0.3">
      <c r="A63" s="23"/>
      <c r="B63" s="55"/>
      <c r="C63" s="53"/>
      <c r="D63" s="53"/>
      <c r="E63" s="53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3"/>
      <c r="W63" s="3"/>
      <c r="X63" s="3"/>
      <c r="Y63" s="3"/>
      <c r="Z63" s="3"/>
    </row>
    <row r="64" spans="1:26" ht="13.8" x14ac:dyDescent="0.3">
      <c r="A64" s="20"/>
      <c r="B64" s="54"/>
      <c r="C64" s="53"/>
      <c r="D64" s="53"/>
      <c r="E64" s="53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3"/>
      <c r="W64" s="3"/>
      <c r="X64" s="3"/>
      <c r="Y64" s="3"/>
      <c r="Z64" s="3"/>
    </row>
    <row r="65" spans="1:26" ht="13.8" x14ac:dyDescent="0.3">
      <c r="A65" s="20"/>
      <c r="B65" s="54"/>
      <c r="C65" s="53"/>
      <c r="D65" s="53"/>
      <c r="E65" s="53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3"/>
      <c r="W65" s="3"/>
      <c r="X65" s="3"/>
      <c r="Y65" s="3"/>
      <c r="Z65" s="3"/>
    </row>
    <row r="66" spans="1:26" ht="14.4" thickBot="1" x14ac:dyDescent="0.35">
      <c r="A66" s="21" t="s">
        <v>142</v>
      </c>
      <c r="B66" s="55"/>
      <c r="C66" s="55">
        <f t="shared" ref="C66:U66" si="7">SUM(C54:C63)*0.05</f>
        <v>0</v>
      </c>
      <c r="D66" s="55">
        <f t="shared" si="7"/>
        <v>0</v>
      </c>
      <c r="E66" s="55">
        <f t="shared" si="7"/>
        <v>0</v>
      </c>
      <c r="F66" s="55">
        <f t="shared" si="7"/>
        <v>0</v>
      </c>
      <c r="G66" s="55">
        <f t="shared" si="7"/>
        <v>0</v>
      </c>
      <c r="H66" s="55">
        <f t="shared" si="7"/>
        <v>0</v>
      </c>
      <c r="I66" s="55">
        <f t="shared" si="7"/>
        <v>0</v>
      </c>
      <c r="J66" s="55">
        <f t="shared" si="7"/>
        <v>0</v>
      </c>
      <c r="K66" s="55">
        <f t="shared" si="7"/>
        <v>0</v>
      </c>
      <c r="L66" s="55">
        <f t="shared" si="7"/>
        <v>0</v>
      </c>
      <c r="M66" s="55">
        <f t="shared" si="7"/>
        <v>0</v>
      </c>
      <c r="N66" s="55">
        <f t="shared" si="7"/>
        <v>0</v>
      </c>
      <c r="O66" s="55">
        <f t="shared" si="7"/>
        <v>0</v>
      </c>
      <c r="P66" s="55">
        <f t="shared" si="7"/>
        <v>0</v>
      </c>
      <c r="Q66" s="55">
        <f t="shared" si="7"/>
        <v>0</v>
      </c>
      <c r="R66" s="55">
        <f t="shared" si="7"/>
        <v>0</v>
      </c>
      <c r="S66" s="55">
        <f t="shared" si="7"/>
        <v>0</v>
      </c>
      <c r="T66" s="55">
        <f t="shared" si="7"/>
        <v>0</v>
      </c>
      <c r="U66" s="55">
        <f t="shared" si="7"/>
        <v>0</v>
      </c>
      <c r="V66" s="3"/>
      <c r="W66" s="3"/>
      <c r="X66" s="3"/>
      <c r="Y66" s="3"/>
      <c r="Z66" s="3"/>
    </row>
    <row r="67" spans="1:26" s="48" customFormat="1" ht="13.5" customHeight="1" thickBot="1" x14ac:dyDescent="0.35">
      <c r="A67" s="51" t="s">
        <v>12</v>
      </c>
      <c r="B67" s="56">
        <f t="shared" ref="B67:U67" si="8">SUM(B54:B66)</f>
        <v>0</v>
      </c>
      <c r="C67" s="56">
        <f t="shared" si="8"/>
        <v>0</v>
      </c>
      <c r="D67" s="56">
        <f t="shared" si="8"/>
        <v>0</v>
      </c>
      <c r="E67" s="56">
        <f t="shared" si="8"/>
        <v>0</v>
      </c>
      <c r="F67" s="56">
        <f t="shared" si="8"/>
        <v>0</v>
      </c>
      <c r="G67" s="56">
        <f t="shared" si="8"/>
        <v>0</v>
      </c>
      <c r="H67" s="56">
        <f t="shared" si="8"/>
        <v>0</v>
      </c>
      <c r="I67" s="56">
        <f t="shared" si="8"/>
        <v>0</v>
      </c>
      <c r="J67" s="56">
        <f t="shared" si="8"/>
        <v>0</v>
      </c>
      <c r="K67" s="56">
        <f t="shared" si="8"/>
        <v>0</v>
      </c>
      <c r="L67" s="56">
        <f t="shared" si="8"/>
        <v>0</v>
      </c>
      <c r="M67" s="56">
        <f t="shared" si="8"/>
        <v>0</v>
      </c>
      <c r="N67" s="56">
        <f t="shared" si="8"/>
        <v>0</v>
      </c>
      <c r="O67" s="56">
        <f t="shared" si="8"/>
        <v>0</v>
      </c>
      <c r="P67" s="56">
        <f t="shared" si="8"/>
        <v>0</v>
      </c>
      <c r="Q67" s="56">
        <f t="shared" si="8"/>
        <v>0</v>
      </c>
      <c r="R67" s="56">
        <f t="shared" si="8"/>
        <v>0</v>
      </c>
      <c r="S67" s="56">
        <f t="shared" si="8"/>
        <v>0</v>
      </c>
      <c r="T67" s="56">
        <f t="shared" si="8"/>
        <v>0</v>
      </c>
      <c r="U67" s="56">
        <f t="shared" si="8"/>
        <v>0</v>
      </c>
      <c r="V67" s="47"/>
      <c r="W67" s="47"/>
      <c r="X67" s="47"/>
      <c r="Y67" s="47"/>
      <c r="Z67" s="47"/>
    </row>
    <row r="68" spans="1:26" ht="14.4" thickBot="1" x14ac:dyDescent="0.35">
      <c r="A68" s="9"/>
      <c r="B68" s="3"/>
      <c r="C68" s="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4" thickBot="1" x14ac:dyDescent="0.35">
      <c r="A69" s="30" t="s">
        <v>13</v>
      </c>
      <c r="B69" s="28" t="s">
        <v>136</v>
      </c>
      <c r="C69" s="28" t="s">
        <v>137</v>
      </c>
      <c r="D69" s="28" t="s">
        <v>138</v>
      </c>
      <c r="E69" s="28" t="s">
        <v>139</v>
      </c>
      <c r="F69" s="28" t="s">
        <v>136</v>
      </c>
      <c r="G69" s="28" t="s">
        <v>137</v>
      </c>
      <c r="H69" s="28" t="s">
        <v>138</v>
      </c>
      <c r="I69" s="28" t="s">
        <v>139</v>
      </c>
      <c r="J69" s="28" t="s">
        <v>136</v>
      </c>
      <c r="K69" s="28" t="s">
        <v>137</v>
      </c>
      <c r="L69" s="28" t="s">
        <v>138</v>
      </c>
      <c r="M69" s="28" t="s">
        <v>139</v>
      </c>
      <c r="N69" s="28" t="s">
        <v>136</v>
      </c>
      <c r="O69" s="28" t="s">
        <v>137</v>
      </c>
      <c r="P69" s="28" t="s">
        <v>138</v>
      </c>
      <c r="Q69" s="28" t="s">
        <v>139</v>
      </c>
      <c r="R69" s="28" t="s">
        <v>136</v>
      </c>
      <c r="S69" s="28" t="s">
        <v>137</v>
      </c>
      <c r="T69" s="28" t="s">
        <v>138</v>
      </c>
      <c r="U69" s="28" t="s">
        <v>139</v>
      </c>
      <c r="V69" s="3"/>
      <c r="W69" s="3"/>
      <c r="X69" s="3"/>
      <c r="Y69" s="3"/>
      <c r="Z69" s="3"/>
    </row>
    <row r="70" spans="1:26" ht="13.8" x14ac:dyDescent="0.3">
      <c r="A70" s="41" t="s">
        <v>14</v>
      </c>
      <c r="B70" s="60">
        <f>(B21)*(0.05/3)</f>
        <v>0</v>
      </c>
      <c r="C70" s="60">
        <f>B70</f>
        <v>0</v>
      </c>
      <c r="D70" s="60">
        <f>C70</f>
        <v>0</v>
      </c>
      <c r="E70" s="60">
        <f t="shared" ref="E70:U70" si="9">D70</f>
        <v>0</v>
      </c>
      <c r="F70" s="60">
        <f t="shared" si="9"/>
        <v>0</v>
      </c>
      <c r="G70" s="60">
        <f t="shared" si="9"/>
        <v>0</v>
      </c>
      <c r="H70" s="60">
        <f t="shared" si="9"/>
        <v>0</v>
      </c>
      <c r="I70" s="60">
        <f t="shared" si="9"/>
        <v>0</v>
      </c>
      <c r="J70" s="60">
        <f t="shared" si="9"/>
        <v>0</v>
      </c>
      <c r="K70" s="60">
        <f t="shared" si="9"/>
        <v>0</v>
      </c>
      <c r="L70" s="60">
        <f t="shared" si="9"/>
        <v>0</v>
      </c>
      <c r="M70" s="60">
        <f t="shared" si="9"/>
        <v>0</v>
      </c>
      <c r="N70" s="60">
        <f t="shared" si="9"/>
        <v>0</v>
      </c>
      <c r="O70" s="60">
        <f t="shared" si="9"/>
        <v>0</v>
      </c>
      <c r="P70" s="60">
        <f t="shared" si="9"/>
        <v>0</v>
      </c>
      <c r="Q70" s="60">
        <f t="shared" si="9"/>
        <v>0</v>
      </c>
      <c r="R70" s="60">
        <f t="shared" si="9"/>
        <v>0</v>
      </c>
      <c r="S70" s="60">
        <f t="shared" si="9"/>
        <v>0</v>
      </c>
      <c r="T70" s="60">
        <f t="shared" si="9"/>
        <v>0</v>
      </c>
      <c r="U70" s="60">
        <f t="shared" si="9"/>
        <v>0</v>
      </c>
      <c r="V70" s="3"/>
      <c r="W70" s="3"/>
      <c r="X70" s="3"/>
      <c r="Y70" s="3"/>
      <c r="Z70" s="3"/>
    </row>
    <row r="71" spans="1:26" ht="15.75" customHeight="1" x14ac:dyDescent="0.3">
      <c r="A71" s="24" t="s">
        <v>66</v>
      </c>
      <c r="B71" s="61">
        <v>0</v>
      </c>
      <c r="C71" s="61">
        <v>0</v>
      </c>
      <c r="D71" s="61">
        <v>0</v>
      </c>
      <c r="E71" s="61">
        <f>(B55/2)/3</f>
        <v>0</v>
      </c>
      <c r="F71" s="61">
        <v>0</v>
      </c>
      <c r="G71" s="61">
        <v>0</v>
      </c>
      <c r="H71" s="61">
        <v>0</v>
      </c>
      <c r="I71" s="61">
        <f>(I55/2)/3</f>
        <v>0</v>
      </c>
      <c r="J71" s="61">
        <v>0</v>
      </c>
      <c r="K71" s="61">
        <v>0</v>
      </c>
      <c r="L71" s="61">
        <v>0</v>
      </c>
      <c r="M71" s="61">
        <f>(M55/2)/3</f>
        <v>0</v>
      </c>
      <c r="N71" s="61">
        <v>0</v>
      </c>
      <c r="O71" s="61">
        <v>0</v>
      </c>
      <c r="P71" s="61">
        <v>0</v>
      </c>
      <c r="Q71" s="61">
        <f>(Q55/2)/3</f>
        <v>0</v>
      </c>
      <c r="R71" s="61">
        <v>0</v>
      </c>
      <c r="S71" s="61">
        <v>0</v>
      </c>
      <c r="T71" s="61">
        <v>0</v>
      </c>
      <c r="U71" s="62">
        <f>(U55/2)/3</f>
        <v>0</v>
      </c>
      <c r="V71" s="3"/>
      <c r="W71" s="3"/>
      <c r="X71" s="3"/>
      <c r="Y71" s="3"/>
      <c r="Z71" s="3"/>
    </row>
    <row r="72" spans="1:26" ht="15.75" customHeight="1" thickBot="1" x14ac:dyDescent="0.35">
      <c r="A72" s="25" t="s">
        <v>15</v>
      </c>
      <c r="B72" s="63">
        <f t="shared" ref="B72:M72" si="10">SUM(B70:B71)</f>
        <v>0</v>
      </c>
      <c r="C72" s="63">
        <f t="shared" si="10"/>
        <v>0</v>
      </c>
      <c r="D72" s="63">
        <f t="shared" si="10"/>
        <v>0</v>
      </c>
      <c r="E72" s="63">
        <f t="shared" si="10"/>
        <v>0</v>
      </c>
      <c r="F72" s="63">
        <f t="shared" si="10"/>
        <v>0</v>
      </c>
      <c r="G72" s="63">
        <f t="shared" si="10"/>
        <v>0</v>
      </c>
      <c r="H72" s="63">
        <f t="shared" si="10"/>
        <v>0</v>
      </c>
      <c r="I72" s="63">
        <f t="shared" si="10"/>
        <v>0</v>
      </c>
      <c r="J72" s="63">
        <f t="shared" si="10"/>
        <v>0</v>
      </c>
      <c r="K72" s="63">
        <f t="shared" si="10"/>
        <v>0</v>
      </c>
      <c r="L72" s="63">
        <f t="shared" si="10"/>
        <v>0</v>
      </c>
      <c r="M72" s="63">
        <f t="shared" si="10"/>
        <v>0</v>
      </c>
      <c r="N72" s="63">
        <f t="shared" ref="N72:U72" si="11">SUM(N70:N71)</f>
        <v>0</v>
      </c>
      <c r="O72" s="63">
        <f t="shared" si="11"/>
        <v>0</v>
      </c>
      <c r="P72" s="63">
        <f t="shared" si="11"/>
        <v>0</v>
      </c>
      <c r="Q72" s="63">
        <f t="shared" si="11"/>
        <v>0</v>
      </c>
      <c r="R72" s="63">
        <f t="shared" si="11"/>
        <v>0</v>
      </c>
      <c r="S72" s="63">
        <f t="shared" si="11"/>
        <v>0</v>
      </c>
      <c r="T72" s="63">
        <f t="shared" si="11"/>
        <v>0</v>
      </c>
      <c r="U72" s="64">
        <f t="shared" si="11"/>
        <v>0</v>
      </c>
      <c r="V72" s="3"/>
      <c r="W72" s="3"/>
      <c r="X72" s="3"/>
      <c r="Y72" s="3"/>
      <c r="Z72" s="3"/>
    </row>
    <row r="73" spans="1:26" ht="15.75" customHeight="1" thickBot="1" x14ac:dyDescent="0.35">
      <c r="A73" s="9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6"/>
      <c r="P73" s="66"/>
      <c r="Q73" s="66"/>
      <c r="R73" s="66"/>
      <c r="S73" s="66"/>
      <c r="T73" s="66"/>
      <c r="U73" s="66"/>
      <c r="V73" s="3"/>
      <c r="W73" s="3"/>
      <c r="X73" s="3"/>
      <c r="Y73" s="3"/>
      <c r="Z73" s="3"/>
    </row>
    <row r="74" spans="1:26" ht="15.75" customHeight="1" thickBot="1" x14ac:dyDescent="0.35">
      <c r="A74" s="42" t="s">
        <v>16</v>
      </c>
      <c r="B74" s="67">
        <f t="shared" ref="B74:U74" si="12">B67+B72</f>
        <v>0</v>
      </c>
      <c r="C74" s="67">
        <f t="shared" si="12"/>
        <v>0</v>
      </c>
      <c r="D74" s="67">
        <f t="shared" si="12"/>
        <v>0</v>
      </c>
      <c r="E74" s="67">
        <f t="shared" si="12"/>
        <v>0</v>
      </c>
      <c r="F74" s="67">
        <f t="shared" si="12"/>
        <v>0</v>
      </c>
      <c r="G74" s="67">
        <f t="shared" si="12"/>
        <v>0</v>
      </c>
      <c r="H74" s="67">
        <f t="shared" si="12"/>
        <v>0</v>
      </c>
      <c r="I74" s="67">
        <f t="shared" si="12"/>
        <v>0</v>
      </c>
      <c r="J74" s="67">
        <f t="shared" si="12"/>
        <v>0</v>
      </c>
      <c r="K74" s="67">
        <f t="shared" si="12"/>
        <v>0</v>
      </c>
      <c r="L74" s="67">
        <f t="shared" si="12"/>
        <v>0</v>
      </c>
      <c r="M74" s="67">
        <f t="shared" si="12"/>
        <v>0</v>
      </c>
      <c r="N74" s="67">
        <f t="shared" si="12"/>
        <v>0</v>
      </c>
      <c r="O74" s="67">
        <f t="shared" si="12"/>
        <v>0</v>
      </c>
      <c r="P74" s="67">
        <f t="shared" si="12"/>
        <v>0</v>
      </c>
      <c r="Q74" s="67">
        <f t="shared" si="12"/>
        <v>0</v>
      </c>
      <c r="R74" s="67">
        <f t="shared" si="12"/>
        <v>0</v>
      </c>
      <c r="S74" s="67">
        <f t="shared" si="12"/>
        <v>0</v>
      </c>
      <c r="T74" s="67">
        <f t="shared" si="12"/>
        <v>0</v>
      </c>
      <c r="U74" s="68">
        <f t="shared" si="12"/>
        <v>0</v>
      </c>
      <c r="V74" s="3"/>
      <c r="W74" s="3"/>
      <c r="X74" s="3"/>
      <c r="Y74" s="3"/>
      <c r="Z74" s="3"/>
    </row>
    <row r="75" spans="1:26" ht="13.8" x14ac:dyDescent="0.3">
      <c r="A75" s="9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thickBot="1" x14ac:dyDescent="0.35">
      <c r="A76" s="9"/>
      <c r="B76" s="5"/>
      <c r="C76" s="5"/>
      <c r="D76" s="5"/>
      <c r="E76" s="5"/>
      <c r="F76" s="5"/>
      <c r="G76" s="5"/>
      <c r="H76" s="5"/>
      <c r="I76" s="5"/>
      <c r="J76" s="5"/>
      <c r="K76" s="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thickBot="1" x14ac:dyDescent="0.35">
      <c r="A77" s="30" t="s">
        <v>119</v>
      </c>
      <c r="B77" s="34" t="s">
        <v>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3">
      <c r="A78" s="43" t="s">
        <v>18</v>
      </c>
      <c r="B78" s="72">
        <v>6</v>
      </c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3">
      <c r="A79" s="44" t="s">
        <v>19</v>
      </c>
      <c r="B79" s="73">
        <f>(AVERAGE(B67:E67))</f>
        <v>0</v>
      </c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3">
      <c r="A80" s="44" t="s">
        <v>20</v>
      </c>
      <c r="B80" s="73">
        <f>B78*B79</f>
        <v>0</v>
      </c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3">
      <c r="A81" s="45" t="s">
        <v>21</v>
      </c>
      <c r="B81" s="74">
        <v>0</v>
      </c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thickBot="1" x14ac:dyDescent="0.35">
      <c r="A82" s="100" t="s">
        <v>144</v>
      </c>
      <c r="B82" s="101">
        <f>B80+B81</f>
        <v>0</v>
      </c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thickBo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thickBot="1" x14ac:dyDescent="0.35">
      <c r="A84" s="30" t="s">
        <v>147</v>
      </c>
      <c r="B84" s="34" t="s">
        <v>4</v>
      </c>
      <c r="C84" s="210" t="s">
        <v>96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customHeight="1" x14ac:dyDescent="0.3">
      <c r="A85" s="46" t="s">
        <v>146</v>
      </c>
      <c r="B85" s="69">
        <f>B25+B50+B82+B21</f>
        <v>0</v>
      </c>
      <c r="C85" s="21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customHeight="1" thickBot="1" x14ac:dyDescent="0.35">
      <c r="A86" s="44" t="s">
        <v>145</v>
      </c>
      <c r="B86" s="70">
        <f>B85</f>
        <v>0</v>
      </c>
      <c r="C86" s="21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3">
      <c r="A87" s="44" t="str">
        <f>A50</f>
        <v>TOTAL NON RECURRING EXPENSES</v>
      </c>
      <c r="B87" s="71">
        <f>B50</f>
        <v>0</v>
      </c>
      <c r="C87" s="189" t="e">
        <f>B87/B86</f>
        <v>#DIV/0!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3">
      <c r="A88" s="44" t="s">
        <v>143</v>
      </c>
      <c r="B88" s="82">
        <f>SUM(B21,B25)</f>
        <v>0</v>
      </c>
      <c r="C88" s="190" t="e">
        <f>B88/B86</f>
        <v>#DIV/0!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thickBot="1" x14ac:dyDescent="0.35">
      <c r="A89" s="202" t="str">
        <f>A82</f>
        <v>TOTAL WORKING CAPITAL PROVISIONS</v>
      </c>
      <c r="B89" s="75">
        <f>B82</f>
        <v>0</v>
      </c>
      <c r="C89" s="191" t="e">
        <f>B89/B86</f>
        <v>#DIV/0!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3">
      <c r="A90" s="3"/>
      <c r="B90" s="3"/>
      <c r="C90" s="8"/>
      <c r="D90" s="10"/>
      <c r="E90" s="10"/>
      <c r="F90" s="1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thickBot="1" x14ac:dyDescent="0.35">
      <c r="A91" s="3"/>
      <c r="B91" s="3"/>
      <c r="C91" s="8"/>
      <c r="D91" s="10"/>
      <c r="E91" s="10"/>
      <c r="F91" s="1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thickBot="1" x14ac:dyDescent="0.35">
      <c r="A92" s="208" t="s">
        <v>81</v>
      </c>
      <c r="B92" s="209"/>
      <c r="C92" s="3"/>
      <c r="D92" s="208" t="s">
        <v>82</v>
      </c>
      <c r="E92" s="209"/>
      <c r="F92" s="3"/>
      <c r="G92" s="208" t="s">
        <v>83</v>
      </c>
      <c r="H92" s="209"/>
      <c r="I92" s="3"/>
      <c r="J92" s="208" t="s">
        <v>84</v>
      </c>
      <c r="K92" s="20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43" t="s">
        <v>22</v>
      </c>
      <c r="B93" s="103">
        <v>0</v>
      </c>
      <c r="C93" s="86" t="s">
        <v>94</v>
      </c>
      <c r="D93" s="43" t="s">
        <v>22</v>
      </c>
      <c r="E93" s="103">
        <v>0</v>
      </c>
      <c r="F93" s="86" t="s">
        <v>94</v>
      </c>
      <c r="G93" s="43" t="s">
        <v>22</v>
      </c>
      <c r="H93" s="103">
        <v>0</v>
      </c>
      <c r="I93" s="86" t="s">
        <v>94</v>
      </c>
      <c r="J93" s="43" t="s">
        <v>22</v>
      </c>
      <c r="K93" s="103">
        <v>0</v>
      </c>
      <c r="L93" s="86" t="s">
        <v>94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thickBot="1" x14ac:dyDescent="0.35">
      <c r="A94" s="44" t="s">
        <v>23</v>
      </c>
      <c r="B94" s="104">
        <f>B93*C94</f>
        <v>0</v>
      </c>
      <c r="C94" s="110">
        <v>0.3</v>
      </c>
      <c r="D94" s="44" t="s">
        <v>23</v>
      </c>
      <c r="E94" s="104">
        <f>E93*F94</f>
        <v>0</v>
      </c>
      <c r="F94" s="110">
        <v>0.3</v>
      </c>
      <c r="G94" s="44" t="s">
        <v>23</v>
      </c>
      <c r="H94" s="104">
        <f>H93*I94</f>
        <v>0</v>
      </c>
      <c r="I94" s="110">
        <v>0.3</v>
      </c>
      <c r="J94" s="44" t="s">
        <v>23</v>
      </c>
      <c r="K94" s="104">
        <f>K93*L94</f>
        <v>0</v>
      </c>
      <c r="L94" s="110">
        <v>0.3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3">
      <c r="A95" s="44" t="s">
        <v>24</v>
      </c>
      <c r="B95" s="83">
        <f>(AVERAGE(B74:E74))*C96</f>
        <v>0</v>
      </c>
      <c r="C95" s="86" t="s">
        <v>96</v>
      </c>
      <c r="D95" s="44" t="s">
        <v>24</v>
      </c>
      <c r="E95" s="83">
        <f>(AVERAGE(B74:E74))*F96</f>
        <v>0</v>
      </c>
      <c r="F95" s="86" t="s">
        <v>96</v>
      </c>
      <c r="G95" s="44" t="s">
        <v>24</v>
      </c>
      <c r="H95" s="83">
        <f>(AVERAGE(B74:E74))*I96</f>
        <v>0</v>
      </c>
      <c r="I95" s="86" t="s">
        <v>96</v>
      </c>
      <c r="J95" s="44" t="s">
        <v>24</v>
      </c>
      <c r="K95" s="83">
        <f>(AVERAGE(B74:E74))*L96</f>
        <v>0</v>
      </c>
      <c r="L95" s="86" t="s">
        <v>96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thickBot="1" x14ac:dyDescent="0.35">
      <c r="A96" s="84" t="s">
        <v>33</v>
      </c>
      <c r="B96" s="192">
        <f>B93-B94</f>
        <v>0</v>
      </c>
      <c r="C96" s="110">
        <v>0.25</v>
      </c>
      <c r="D96" s="84" t="s">
        <v>33</v>
      </c>
      <c r="E96" s="192">
        <f>E93-E94</f>
        <v>0</v>
      </c>
      <c r="F96" s="110">
        <v>0.25</v>
      </c>
      <c r="G96" s="84" t="s">
        <v>33</v>
      </c>
      <c r="H96" s="192">
        <f>H93-H94</f>
        <v>0</v>
      </c>
      <c r="I96" s="110">
        <v>0.25</v>
      </c>
      <c r="J96" s="84" t="s">
        <v>33</v>
      </c>
      <c r="K96" s="192">
        <f>K93-K94</f>
        <v>0</v>
      </c>
      <c r="L96" s="110">
        <v>0.25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3">
      <c r="A97" s="106" t="s">
        <v>25</v>
      </c>
      <c r="B97" s="107" t="e">
        <f>B95/(B93-B94)</f>
        <v>#DIV/0!</v>
      </c>
      <c r="C97" s="3"/>
      <c r="D97" s="106" t="s">
        <v>25</v>
      </c>
      <c r="E97" s="107" t="e">
        <f>E95/(E93-E94)</f>
        <v>#DIV/0!</v>
      </c>
      <c r="F97" s="3"/>
      <c r="G97" s="106" t="s">
        <v>25</v>
      </c>
      <c r="H97" s="107" t="e">
        <f>H95/(H93-H94)</f>
        <v>#DIV/0!</v>
      </c>
      <c r="I97" s="3"/>
      <c r="J97" s="106" t="s">
        <v>25</v>
      </c>
      <c r="K97" s="107" t="e">
        <f>K95/(K93-K94)</f>
        <v>#DIV/0!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3">
      <c r="A98" s="44" t="s">
        <v>26</v>
      </c>
      <c r="B98" s="85" t="e">
        <f>B97*B93</f>
        <v>#DIV/0!</v>
      </c>
      <c r="C98" s="3"/>
      <c r="D98" s="44" t="s">
        <v>26</v>
      </c>
      <c r="E98" s="85" t="e">
        <f>E97*E93</f>
        <v>#DIV/0!</v>
      </c>
      <c r="F98" s="3"/>
      <c r="G98" s="44" t="s">
        <v>26</v>
      </c>
      <c r="H98" s="85" t="e">
        <f>H97*H93</f>
        <v>#DIV/0!</v>
      </c>
      <c r="I98" s="3"/>
      <c r="J98" s="44" t="s">
        <v>26</v>
      </c>
      <c r="K98" s="85" t="e">
        <f>K97*K93</f>
        <v>#DIV/0!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thickBot="1" x14ac:dyDescent="0.35">
      <c r="A99" s="108" t="s">
        <v>78</v>
      </c>
      <c r="B99" s="109" t="e">
        <f>B97/30</f>
        <v>#DIV/0!</v>
      </c>
      <c r="C99" s="3"/>
      <c r="D99" s="108" t="s">
        <v>78</v>
      </c>
      <c r="E99" s="109" t="e">
        <f>E97/30</f>
        <v>#DIV/0!</v>
      </c>
      <c r="F99" s="3"/>
      <c r="G99" s="108" t="s">
        <v>78</v>
      </c>
      <c r="H99" s="109" t="e">
        <f>H97/30</f>
        <v>#DIV/0!</v>
      </c>
      <c r="I99" s="3"/>
      <c r="J99" s="108" t="s">
        <v>78</v>
      </c>
      <c r="K99" s="109" t="e">
        <f>K97/30</f>
        <v>#DIV/0!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3">
      <c r="A100" s="3"/>
      <c r="B100" s="3"/>
      <c r="C100" s="3"/>
      <c r="D100" s="3"/>
      <c r="E100" s="3"/>
      <c r="F100" s="1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thickBo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3">
      <c r="A102" s="99"/>
      <c r="B102" s="3"/>
      <c r="C102" s="204" t="s">
        <v>1</v>
      </c>
      <c r="D102" s="205"/>
      <c r="E102" s="205"/>
      <c r="F102" s="205"/>
      <c r="G102" s="207" t="s">
        <v>2</v>
      </c>
      <c r="H102" s="205"/>
      <c r="I102" s="205"/>
      <c r="J102" s="205"/>
      <c r="K102" s="204" t="s">
        <v>3</v>
      </c>
      <c r="L102" s="205"/>
      <c r="M102" s="205"/>
      <c r="N102" s="205"/>
      <c r="O102" s="204" t="s">
        <v>72</v>
      </c>
      <c r="P102" s="205"/>
      <c r="Q102" s="205"/>
      <c r="R102" s="205"/>
      <c r="S102" s="204" t="s">
        <v>73</v>
      </c>
      <c r="T102" s="205"/>
      <c r="U102" s="205"/>
      <c r="V102" s="206"/>
      <c r="W102" s="3"/>
      <c r="X102" s="3"/>
      <c r="Y102" s="3"/>
      <c r="Z102" s="3"/>
    </row>
    <row r="103" spans="1:26" ht="14.4" thickBot="1" x14ac:dyDescent="0.35">
      <c r="A103" s="88" t="s">
        <v>85</v>
      </c>
      <c r="B103" s="89" t="s">
        <v>94</v>
      </c>
      <c r="C103" s="28" t="s">
        <v>136</v>
      </c>
      <c r="D103" s="28" t="s">
        <v>137</v>
      </c>
      <c r="E103" s="28" t="s">
        <v>138</v>
      </c>
      <c r="F103" s="28" t="s">
        <v>139</v>
      </c>
      <c r="G103" s="28" t="s">
        <v>136</v>
      </c>
      <c r="H103" s="28" t="s">
        <v>137</v>
      </c>
      <c r="I103" s="28" t="s">
        <v>138</v>
      </c>
      <c r="J103" s="28" t="s">
        <v>139</v>
      </c>
      <c r="K103" s="28" t="s">
        <v>136</v>
      </c>
      <c r="L103" s="28" t="s">
        <v>137</v>
      </c>
      <c r="M103" s="28" t="s">
        <v>138</v>
      </c>
      <c r="N103" s="28" t="s">
        <v>139</v>
      </c>
      <c r="O103" s="28" t="s">
        <v>136</v>
      </c>
      <c r="P103" s="28" t="s">
        <v>137</v>
      </c>
      <c r="Q103" s="28" t="s">
        <v>138</v>
      </c>
      <c r="R103" s="28" t="s">
        <v>139</v>
      </c>
      <c r="S103" s="28" t="s">
        <v>136</v>
      </c>
      <c r="T103" s="28" t="s">
        <v>137</v>
      </c>
      <c r="U103" s="28" t="s">
        <v>138</v>
      </c>
      <c r="V103" s="28" t="s">
        <v>139</v>
      </c>
      <c r="W103" s="3"/>
      <c r="X103" s="3"/>
      <c r="Y103" s="3"/>
      <c r="Z103" s="3"/>
    </row>
    <row r="104" spans="1:26" ht="13.8" x14ac:dyDescent="0.3">
      <c r="A104" s="97" t="s">
        <v>27</v>
      </c>
      <c r="B104" s="97"/>
      <c r="C104" s="102">
        <f>B93</f>
        <v>0</v>
      </c>
      <c r="D104" s="102">
        <f>C104</f>
        <v>0</v>
      </c>
      <c r="E104" s="102">
        <f t="shared" ref="E104:V104" si="13">D104</f>
        <v>0</v>
      </c>
      <c r="F104" s="102">
        <f t="shared" si="13"/>
        <v>0</v>
      </c>
      <c r="G104" s="102">
        <f t="shared" si="13"/>
        <v>0</v>
      </c>
      <c r="H104" s="102">
        <f t="shared" si="13"/>
        <v>0</v>
      </c>
      <c r="I104" s="102">
        <f t="shared" si="13"/>
        <v>0</v>
      </c>
      <c r="J104" s="102">
        <f t="shared" si="13"/>
        <v>0</v>
      </c>
      <c r="K104" s="102">
        <f t="shared" si="13"/>
        <v>0</v>
      </c>
      <c r="L104" s="102">
        <f t="shared" si="13"/>
        <v>0</v>
      </c>
      <c r="M104" s="102">
        <f t="shared" si="13"/>
        <v>0</v>
      </c>
      <c r="N104" s="102">
        <f t="shared" si="13"/>
        <v>0</v>
      </c>
      <c r="O104" s="102">
        <f t="shared" si="13"/>
        <v>0</v>
      </c>
      <c r="P104" s="102">
        <f t="shared" si="13"/>
        <v>0</v>
      </c>
      <c r="Q104" s="102">
        <f t="shared" si="13"/>
        <v>0</v>
      </c>
      <c r="R104" s="102">
        <f t="shared" si="13"/>
        <v>0</v>
      </c>
      <c r="S104" s="102">
        <f t="shared" si="13"/>
        <v>0</v>
      </c>
      <c r="T104" s="102">
        <f t="shared" si="13"/>
        <v>0</v>
      </c>
      <c r="U104" s="102">
        <f t="shared" si="13"/>
        <v>0</v>
      </c>
      <c r="V104" s="102">
        <f t="shared" si="13"/>
        <v>0</v>
      </c>
      <c r="W104" s="3"/>
      <c r="X104" s="3"/>
      <c r="Y104" s="3"/>
      <c r="Z104" s="3"/>
    </row>
    <row r="105" spans="1:26" ht="13.8" x14ac:dyDescent="0.3">
      <c r="A105" s="90" t="s">
        <v>134</v>
      </c>
      <c r="B105" s="91">
        <f>C94</f>
        <v>0.3</v>
      </c>
      <c r="C105" s="105">
        <f>C104*$B105</f>
        <v>0</v>
      </c>
      <c r="D105" s="105">
        <f>D104*$B105</f>
        <v>0</v>
      </c>
      <c r="E105" s="105">
        <f>E104*$B105</f>
        <v>0</v>
      </c>
      <c r="F105" s="105">
        <f>F104*$B105</f>
        <v>0</v>
      </c>
      <c r="G105" s="105">
        <f t="shared" ref="G105:V105" si="14">G104*$B105</f>
        <v>0</v>
      </c>
      <c r="H105" s="105">
        <f t="shared" si="14"/>
        <v>0</v>
      </c>
      <c r="I105" s="105">
        <f t="shared" si="14"/>
        <v>0</v>
      </c>
      <c r="J105" s="105">
        <f t="shared" si="14"/>
        <v>0</v>
      </c>
      <c r="K105" s="105">
        <f t="shared" si="14"/>
        <v>0</v>
      </c>
      <c r="L105" s="105">
        <f t="shared" si="14"/>
        <v>0</v>
      </c>
      <c r="M105" s="105">
        <f t="shared" si="14"/>
        <v>0</v>
      </c>
      <c r="N105" s="105">
        <f t="shared" si="14"/>
        <v>0</v>
      </c>
      <c r="O105" s="105">
        <f t="shared" si="14"/>
        <v>0</v>
      </c>
      <c r="P105" s="105">
        <f t="shared" si="14"/>
        <v>0</v>
      </c>
      <c r="Q105" s="105">
        <f t="shared" si="14"/>
        <v>0</v>
      </c>
      <c r="R105" s="105">
        <f t="shared" si="14"/>
        <v>0</v>
      </c>
      <c r="S105" s="105">
        <f t="shared" si="14"/>
        <v>0</v>
      </c>
      <c r="T105" s="105">
        <f t="shared" si="14"/>
        <v>0</v>
      </c>
      <c r="U105" s="105">
        <f t="shared" si="14"/>
        <v>0</v>
      </c>
      <c r="V105" s="105">
        <f t="shared" si="14"/>
        <v>0</v>
      </c>
      <c r="W105" s="3"/>
      <c r="X105" s="3"/>
      <c r="Y105" s="3"/>
      <c r="Z105" s="3"/>
    </row>
    <row r="106" spans="1:26" ht="13.8" x14ac:dyDescent="0.3">
      <c r="A106" s="90" t="s">
        <v>28</v>
      </c>
      <c r="B106" s="90"/>
      <c r="C106" s="111" t="e">
        <f>B97*0.78</f>
        <v>#DIV/0!</v>
      </c>
      <c r="D106" s="111" t="e">
        <f>C106+(C106*0.2)</f>
        <v>#DIV/0!</v>
      </c>
      <c r="E106" s="111" t="e">
        <f>D106+(D106*0.1)</f>
        <v>#DIV/0!</v>
      </c>
      <c r="F106" s="111" t="e">
        <f>E106+(E106*0.1)</f>
        <v>#DIV/0!</v>
      </c>
      <c r="G106" s="111" t="e">
        <f>F106+(F106*0.05)</f>
        <v>#DIV/0!</v>
      </c>
      <c r="H106" s="111" t="e">
        <f t="shared" ref="H106:J106" si="15">G106+(G106*0.05)</f>
        <v>#DIV/0!</v>
      </c>
      <c r="I106" s="111" t="e">
        <f t="shared" si="15"/>
        <v>#DIV/0!</v>
      </c>
      <c r="J106" s="111" t="e">
        <f t="shared" si="15"/>
        <v>#DIV/0!</v>
      </c>
      <c r="K106" s="111" t="e">
        <f>J106+(J106*0.02)</f>
        <v>#DIV/0!</v>
      </c>
      <c r="L106" s="111" t="e">
        <f t="shared" ref="L106:V106" si="16">K106+(K106*0.02)</f>
        <v>#DIV/0!</v>
      </c>
      <c r="M106" s="111" t="e">
        <f t="shared" si="16"/>
        <v>#DIV/0!</v>
      </c>
      <c r="N106" s="111" t="e">
        <f t="shared" si="16"/>
        <v>#DIV/0!</v>
      </c>
      <c r="O106" s="111" t="e">
        <f t="shared" si="16"/>
        <v>#DIV/0!</v>
      </c>
      <c r="P106" s="111" t="e">
        <f t="shared" si="16"/>
        <v>#DIV/0!</v>
      </c>
      <c r="Q106" s="111" t="e">
        <f t="shared" si="16"/>
        <v>#DIV/0!</v>
      </c>
      <c r="R106" s="111" t="e">
        <f t="shared" si="16"/>
        <v>#DIV/0!</v>
      </c>
      <c r="S106" s="111" t="e">
        <f t="shared" si="16"/>
        <v>#DIV/0!</v>
      </c>
      <c r="T106" s="111" t="e">
        <f t="shared" si="16"/>
        <v>#DIV/0!</v>
      </c>
      <c r="U106" s="111" t="e">
        <f t="shared" si="16"/>
        <v>#DIV/0!</v>
      </c>
      <c r="V106" s="111" t="e">
        <f t="shared" si="16"/>
        <v>#DIV/0!</v>
      </c>
      <c r="W106" s="3"/>
      <c r="X106" s="3"/>
      <c r="Y106" s="3"/>
      <c r="Z106" s="3"/>
    </row>
    <row r="107" spans="1:26" ht="13.8" x14ac:dyDescent="0.3">
      <c r="A107" s="92"/>
      <c r="B107" s="16"/>
      <c r="C107" s="11" t="s">
        <v>76</v>
      </c>
      <c r="D107" s="12"/>
      <c r="E107" s="12"/>
      <c r="F107" s="12" t="e">
        <f>SUM(C106:F106)*3</f>
        <v>#DIV/0!</v>
      </c>
      <c r="G107" s="11" t="s">
        <v>76</v>
      </c>
      <c r="H107" s="12"/>
      <c r="I107" s="12"/>
      <c r="J107" s="12" t="e">
        <f t="shared" ref="J107" si="17">SUM(G106:J106)*3</f>
        <v>#DIV/0!</v>
      </c>
      <c r="K107" s="11" t="s">
        <v>76</v>
      </c>
      <c r="L107" s="12"/>
      <c r="M107" s="12"/>
      <c r="N107" s="12" t="e">
        <f t="shared" ref="N107" si="18">SUM(K106:N106)*3</f>
        <v>#DIV/0!</v>
      </c>
      <c r="O107" s="11" t="s">
        <v>76</v>
      </c>
      <c r="P107" s="12"/>
      <c r="Q107" s="12"/>
      <c r="R107" s="12" t="e">
        <f t="shared" ref="R107" si="19">SUM(O106:R106)*3</f>
        <v>#DIV/0!</v>
      </c>
      <c r="S107" s="11" t="s">
        <v>76</v>
      </c>
      <c r="T107" s="12"/>
      <c r="U107" s="12"/>
      <c r="V107" s="12" t="e">
        <f t="shared" ref="V107" si="20">SUM(S106:V106)*3</f>
        <v>#DIV/0!</v>
      </c>
      <c r="W107" s="3"/>
      <c r="X107" s="3"/>
      <c r="Y107" s="3"/>
      <c r="Z107" s="3"/>
    </row>
    <row r="108" spans="1:26" ht="13.8" x14ac:dyDescent="0.3">
      <c r="A108" s="90" t="s">
        <v>29</v>
      </c>
      <c r="B108" s="90"/>
      <c r="C108" s="93" t="e">
        <f>C104*C106</f>
        <v>#DIV/0!</v>
      </c>
      <c r="D108" s="93" t="e">
        <f>D104*D106</f>
        <v>#DIV/0!</v>
      </c>
      <c r="E108" s="93" t="e">
        <f>E104*E106</f>
        <v>#DIV/0!</v>
      </c>
      <c r="F108" s="93" t="e">
        <f>F104*F106</f>
        <v>#DIV/0!</v>
      </c>
      <c r="G108" s="93" t="e">
        <f t="shared" ref="G108:V108" si="21">G104*G106</f>
        <v>#DIV/0!</v>
      </c>
      <c r="H108" s="93" t="e">
        <f t="shared" si="21"/>
        <v>#DIV/0!</v>
      </c>
      <c r="I108" s="93" t="e">
        <f t="shared" si="21"/>
        <v>#DIV/0!</v>
      </c>
      <c r="J108" s="93" t="e">
        <f t="shared" si="21"/>
        <v>#DIV/0!</v>
      </c>
      <c r="K108" s="93" t="e">
        <f t="shared" si="21"/>
        <v>#DIV/0!</v>
      </c>
      <c r="L108" s="93" t="e">
        <f t="shared" si="21"/>
        <v>#DIV/0!</v>
      </c>
      <c r="M108" s="93" t="e">
        <f t="shared" si="21"/>
        <v>#DIV/0!</v>
      </c>
      <c r="N108" s="93" t="e">
        <f t="shared" si="21"/>
        <v>#DIV/0!</v>
      </c>
      <c r="O108" s="93" t="e">
        <f t="shared" si="21"/>
        <v>#DIV/0!</v>
      </c>
      <c r="P108" s="93" t="e">
        <f t="shared" si="21"/>
        <v>#DIV/0!</v>
      </c>
      <c r="Q108" s="93" t="e">
        <f t="shared" si="21"/>
        <v>#DIV/0!</v>
      </c>
      <c r="R108" s="93" t="e">
        <f t="shared" si="21"/>
        <v>#DIV/0!</v>
      </c>
      <c r="S108" s="93" t="e">
        <f t="shared" si="21"/>
        <v>#DIV/0!</v>
      </c>
      <c r="T108" s="93" t="e">
        <f t="shared" si="21"/>
        <v>#DIV/0!</v>
      </c>
      <c r="U108" s="93" t="e">
        <f t="shared" si="21"/>
        <v>#DIV/0!</v>
      </c>
      <c r="V108" s="93" t="e">
        <f t="shared" si="21"/>
        <v>#DIV/0!</v>
      </c>
      <c r="W108" s="3"/>
      <c r="X108" s="3"/>
      <c r="Y108" s="3"/>
      <c r="Z108" s="3"/>
    </row>
    <row r="109" spans="1:26" ht="13.8" x14ac:dyDescent="0.3">
      <c r="A109" s="90" t="s">
        <v>30</v>
      </c>
      <c r="B109" s="94"/>
      <c r="C109" s="95" t="e">
        <f>C105*C106</f>
        <v>#DIV/0!</v>
      </c>
      <c r="D109" s="95" t="e">
        <f>D105*D106</f>
        <v>#DIV/0!</v>
      </c>
      <c r="E109" s="95" t="e">
        <f>E105*E106</f>
        <v>#DIV/0!</v>
      </c>
      <c r="F109" s="95" t="e">
        <f>F105*F106</f>
        <v>#DIV/0!</v>
      </c>
      <c r="G109" s="95" t="e">
        <f t="shared" ref="G109:V109" si="22">G105*G106</f>
        <v>#DIV/0!</v>
      </c>
      <c r="H109" s="95" t="e">
        <f t="shared" si="22"/>
        <v>#DIV/0!</v>
      </c>
      <c r="I109" s="95" t="e">
        <f t="shared" si="22"/>
        <v>#DIV/0!</v>
      </c>
      <c r="J109" s="95" t="e">
        <f t="shared" si="22"/>
        <v>#DIV/0!</v>
      </c>
      <c r="K109" s="95" t="e">
        <f t="shared" si="22"/>
        <v>#DIV/0!</v>
      </c>
      <c r="L109" s="95" t="e">
        <f t="shared" si="22"/>
        <v>#DIV/0!</v>
      </c>
      <c r="M109" s="95" t="e">
        <f t="shared" si="22"/>
        <v>#DIV/0!</v>
      </c>
      <c r="N109" s="95" t="e">
        <f t="shared" si="22"/>
        <v>#DIV/0!</v>
      </c>
      <c r="O109" s="95" t="e">
        <f t="shared" si="22"/>
        <v>#DIV/0!</v>
      </c>
      <c r="P109" s="95" t="e">
        <f t="shared" si="22"/>
        <v>#DIV/0!</v>
      </c>
      <c r="Q109" s="95" t="e">
        <f t="shared" si="22"/>
        <v>#DIV/0!</v>
      </c>
      <c r="R109" s="95" t="e">
        <f t="shared" si="22"/>
        <v>#DIV/0!</v>
      </c>
      <c r="S109" s="95" t="e">
        <f t="shared" si="22"/>
        <v>#DIV/0!</v>
      </c>
      <c r="T109" s="95" t="e">
        <f t="shared" si="22"/>
        <v>#DIV/0!</v>
      </c>
      <c r="U109" s="95" t="e">
        <f t="shared" si="22"/>
        <v>#DIV/0!</v>
      </c>
      <c r="V109" s="95" t="e">
        <f t="shared" si="22"/>
        <v>#DIV/0!</v>
      </c>
      <c r="W109" s="3"/>
      <c r="X109" s="3"/>
      <c r="Y109" s="3"/>
      <c r="Z109" s="3"/>
    </row>
    <row r="110" spans="1:26" ht="13.8" x14ac:dyDescent="0.3">
      <c r="A110" s="90" t="s">
        <v>67</v>
      </c>
      <c r="B110" s="90"/>
      <c r="C110" s="87" t="e">
        <f t="shared" ref="C110:F110" si="23">C108-C109</f>
        <v>#DIV/0!</v>
      </c>
      <c r="D110" s="87" t="e">
        <f t="shared" si="23"/>
        <v>#DIV/0!</v>
      </c>
      <c r="E110" s="87" t="e">
        <f t="shared" si="23"/>
        <v>#DIV/0!</v>
      </c>
      <c r="F110" s="87" t="e">
        <f t="shared" si="23"/>
        <v>#DIV/0!</v>
      </c>
      <c r="G110" s="87" t="e">
        <f t="shared" ref="G110:V110" si="24">G108-G109</f>
        <v>#DIV/0!</v>
      </c>
      <c r="H110" s="87" t="e">
        <f t="shared" si="24"/>
        <v>#DIV/0!</v>
      </c>
      <c r="I110" s="87" t="e">
        <f t="shared" si="24"/>
        <v>#DIV/0!</v>
      </c>
      <c r="J110" s="87" t="e">
        <f t="shared" si="24"/>
        <v>#DIV/0!</v>
      </c>
      <c r="K110" s="87" t="e">
        <f t="shared" si="24"/>
        <v>#DIV/0!</v>
      </c>
      <c r="L110" s="87" t="e">
        <f t="shared" si="24"/>
        <v>#DIV/0!</v>
      </c>
      <c r="M110" s="87" t="e">
        <f t="shared" si="24"/>
        <v>#DIV/0!</v>
      </c>
      <c r="N110" s="87" t="e">
        <f t="shared" si="24"/>
        <v>#DIV/0!</v>
      </c>
      <c r="O110" s="87" t="e">
        <f t="shared" si="24"/>
        <v>#DIV/0!</v>
      </c>
      <c r="P110" s="87" t="e">
        <f t="shared" si="24"/>
        <v>#DIV/0!</v>
      </c>
      <c r="Q110" s="87" t="e">
        <f t="shared" si="24"/>
        <v>#DIV/0!</v>
      </c>
      <c r="R110" s="87" t="e">
        <f t="shared" si="24"/>
        <v>#DIV/0!</v>
      </c>
      <c r="S110" s="87" t="e">
        <f t="shared" si="24"/>
        <v>#DIV/0!</v>
      </c>
      <c r="T110" s="87" t="e">
        <f t="shared" si="24"/>
        <v>#DIV/0!</v>
      </c>
      <c r="U110" s="87" t="e">
        <f t="shared" si="24"/>
        <v>#DIV/0!</v>
      </c>
      <c r="V110" s="87" t="e">
        <f t="shared" si="24"/>
        <v>#DIV/0!</v>
      </c>
      <c r="W110" s="3"/>
      <c r="X110" s="3"/>
      <c r="Y110" s="3"/>
      <c r="Z110" s="3"/>
    </row>
    <row r="111" spans="1:26" ht="13.8" x14ac:dyDescent="0.3">
      <c r="A111" s="3"/>
      <c r="B111" s="13"/>
      <c r="C111" s="13"/>
      <c r="D111" s="13"/>
      <c r="E111" s="13"/>
      <c r="F111" s="14" t="e">
        <f>SUM(C108:F108)*3</f>
        <v>#DIV/0!</v>
      </c>
      <c r="G111" s="13"/>
      <c r="H111" s="13"/>
      <c r="I111" s="13"/>
      <c r="J111" s="14" t="e">
        <f t="shared" ref="J111" si="25">(G108+H108+I108+J108)*3</f>
        <v>#DIV/0!</v>
      </c>
      <c r="K111" s="13"/>
      <c r="L111" s="13"/>
      <c r="M111" s="13"/>
      <c r="N111" s="14" t="e">
        <f t="shared" ref="N111" si="26">(K108+L108+M108+N108)*3</f>
        <v>#DIV/0!</v>
      </c>
      <c r="O111" s="13"/>
      <c r="P111" s="13"/>
      <c r="Q111" s="13"/>
      <c r="R111" s="14" t="e">
        <f t="shared" ref="R111" si="27">(O108+P108+Q108+R108)*3</f>
        <v>#DIV/0!</v>
      </c>
      <c r="S111" s="13"/>
      <c r="T111" s="13"/>
      <c r="U111" s="13"/>
      <c r="V111" s="14" t="e">
        <f t="shared" ref="V111" si="28">(S108+T108+U108+V108)*3</f>
        <v>#DIV/0!</v>
      </c>
      <c r="W111" s="6" t="e">
        <f>SUM(C111:V111)</f>
        <v>#DIV/0!</v>
      </c>
      <c r="X111" s="3"/>
      <c r="Y111" s="3"/>
      <c r="Z111" s="3"/>
    </row>
    <row r="112" spans="1:26" ht="14.4" thickBo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8" x14ac:dyDescent="0.3">
      <c r="A113" s="99"/>
      <c r="B113" s="3"/>
      <c r="C113" s="204" t="s">
        <v>1</v>
      </c>
      <c r="D113" s="205"/>
      <c r="E113" s="205"/>
      <c r="F113" s="205"/>
      <c r="G113" s="207" t="s">
        <v>2</v>
      </c>
      <c r="H113" s="205"/>
      <c r="I113" s="205"/>
      <c r="J113" s="205"/>
      <c r="K113" s="204" t="s">
        <v>3</v>
      </c>
      <c r="L113" s="205"/>
      <c r="M113" s="205"/>
      <c r="N113" s="205"/>
      <c r="O113" s="204" t="s">
        <v>72</v>
      </c>
      <c r="P113" s="205"/>
      <c r="Q113" s="205"/>
      <c r="R113" s="205"/>
      <c r="S113" s="204" t="s">
        <v>73</v>
      </c>
      <c r="T113" s="205"/>
      <c r="U113" s="205"/>
      <c r="V113" s="206"/>
      <c r="W113" s="3"/>
      <c r="X113" s="3"/>
      <c r="Y113" s="3"/>
      <c r="Z113" s="3"/>
    </row>
    <row r="114" spans="1:26" ht="14.4" thickBot="1" x14ac:dyDescent="0.35">
      <c r="A114" s="88" t="s">
        <v>86</v>
      </c>
      <c r="B114" s="89" t="s">
        <v>94</v>
      </c>
      <c r="C114" s="28" t="s">
        <v>136</v>
      </c>
      <c r="D114" s="28" t="s">
        <v>137</v>
      </c>
      <c r="E114" s="28" t="s">
        <v>138</v>
      </c>
      <c r="F114" s="28" t="s">
        <v>139</v>
      </c>
      <c r="G114" s="28" t="s">
        <v>136</v>
      </c>
      <c r="H114" s="28" t="s">
        <v>137</v>
      </c>
      <c r="I114" s="28" t="s">
        <v>138</v>
      </c>
      <c r="J114" s="28" t="s">
        <v>139</v>
      </c>
      <c r="K114" s="28" t="s">
        <v>136</v>
      </c>
      <c r="L114" s="28" t="s">
        <v>137</v>
      </c>
      <c r="M114" s="28" t="s">
        <v>138</v>
      </c>
      <c r="N114" s="28" t="s">
        <v>139</v>
      </c>
      <c r="O114" s="28" t="s">
        <v>136</v>
      </c>
      <c r="P114" s="28" t="s">
        <v>137</v>
      </c>
      <c r="Q114" s="28" t="s">
        <v>138</v>
      </c>
      <c r="R114" s="28" t="s">
        <v>139</v>
      </c>
      <c r="S114" s="28" t="s">
        <v>136</v>
      </c>
      <c r="T114" s="28" t="s">
        <v>137</v>
      </c>
      <c r="U114" s="28" t="s">
        <v>138</v>
      </c>
      <c r="V114" s="28" t="s">
        <v>139</v>
      </c>
      <c r="W114" s="3"/>
      <c r="X114" s="3"/>
      <c r="Y114" s="3"/>
      <c r="Z114" s="3"/>
    </row>
    <row r="115" spans="1:26" ht="13.8" x14ac:dyDescent="0.3">
      <c r="A115" s="97" t="s">
        <v>27</v>
      </c>
      <c r="B115" s="97"/>
      <c r="C115" s="102">
        <f>E93</f>
        <v>0</v>
      </c>
      <c r="D115" s="102">
        <f>C115</f>
        <v>0</v>
      </c>
      <c r="E115" s="102">
        <f t="shared" ref="E115:V115" si="29">D115</f>
        <v>0</v>
      </c>
      <c r="F115" s="102">
        <f t="shared" si="29"/>
        <v>0</v>
      </c>
      <c r="G115" s="102">
        <f t="shared" si="29"/>
        <v>0</v>
      </c>
      <c r="H115" s="102">
        <f t="shared" si="29"/>
        <v>0</v>
      </c>
      <c r="I115" s="102">
        <f t="shared" si="29"/>
        <v>0</v>
      </c>
      <c r="J115" s="102">
        <f t="shared" si="29"/>
        <v>0</v>
      </c>
      <c r="K115" s="98">
        <f t="shared" si="29"/>
        <v>0</v>
      </c>
      <c r="L115" s="98">
        <f t="shared" si="29"/>
        <v>0</v>
      </c>
      <c r="M115" s="98">
        <f t="shared" si="29"/>
        <v>0</v>
      </c>
      <c r="N115" s="98">
        <f t="shared" si="29"/>
        <v>0</v>
      </c>
      <c r="O115" s="98">
        <f t="shared" si="29"/>
        <v>0</v>
      </c>
      <c r="P115" s="98">
        <f t="shared" si="29"/>
        <v>0</v>
      </c>
      <c r="Q115" s="98">
        <f t="shared" si="29"/>
        <v>0</v>
      </c>
      <c r="R115" s="98">
        <f t="shared" si="29"/>
        <v>0</v>
      </c>
      <c r="S115" s="98">
        <f t="shared" si="29"/>
        <v>0</v>
      </c>
      <c r="T115" s="98">
        <f t="shared" si="29"/>
        <v>0</v>
      </c>
      <c r="U115" s="98">
        <f t="shared" si="29"/>
        <v>0</v>
      </c>
      <c r="V115" s="98">
        <f t="shared" si="29"/>
        <v>0</v>
      </c>
      <c r="W115" s="3"/>
      <c r="X115" s="3"/>
      <c r="Y115" s="3"/>
      <c r="Z115" s="3"/>
    </row>
    <row r="116" spans="1:26" ht="13.8" x14ac:dyDescent="0.3">
      <c r="A116" s="90" t="s">
        <v>135</v>
      </c>
      <c r="B116" s="91">
        <f>F94</f>
        <v>0.3</v>
      </c>
      <c r="C116" s="105">
        <f>C115*$B116</f>
        <v>0</v>
      </c>
      <c r="D116" s="105">
        <f t="shared" ref="D116:V116" si="30">D115*$B116</f>
        <v>0</v>
      </c>
      <c r="E116" s="105">
        <f t="shared" si="30"/>
        <v>0</v>
      </c>
      <c r="F116" s="105">
        <f t="shared" si="30"/>
        <v>0</v>
      </c>
      <c r="G116" s="105">
        <f t="shared" si="30"/>
        <v>0</v>
      </c>
      <c r="H116" s="105">
        <f t="shared" si="30"/>
        <v>0</v>
      </c>
      <c r="I116" s="105">
        <f t="shared" si="30"/>
        <v>0</v>
      </c>
      <c r="J116" s="105">
        <f t="shared" si="30"/>
        <v>0</v>
      </c>
      <c r="K116" s="105">
        <f t="shared" si="30"/>
        <v>0</v>
      </c>
      <c r="L116" s="105">
        <f t="shared" si="30"/>
        <v>0</v>
      </c>
      <c r="M116" s="105">
        <f t="shared" si="30"/>
        <v>0</v>
      </c>
      <c r="N116" s="105">
        <f t="shared" si="30"/>
        <v>0</v>
      </c>
      <c r="O116" s="105">
        <f t="shared" si="30"/>
        <v>0</v>
      </c>
      <c r="P116" s="105">
        <f t="shared" si="30"/>
        <v>0</v>
      </c>
      <c r="Q116" s="105">
        <f t="shared" si="30"/>
        <v>0</v>
      </c>
      <c r="R116" s="105">
        <f t="shared" si="30"/>
        <v>0</v>
      </c>
      <c r="S116" s="105">
        <f t="shared" si="30"/>
        <v>0</v>
      </c>
      <c r="T116" s="105">
        <f t="shared" si="30"/>
        <v>0</v>
      </c>
      <c r="U116" s="105">
        <f t="shared" si="30"/>
        <v>0</v>
      </c>
      <c r="V116" s="105">
        <f t="shared" si="30"/>
        <v>0</v>
      </c>
      <c r="W116" s="3"/>
      <c r="X116" s="3"/>
      <c r="Y116" s="3"/>
      <c r="Z116" s="3"/>
    </row>
    <row r="117" spans="1:26" ht="13.8" x14ac:dyDescent="0.3">
      <c r="A117" s="90" t="s">
        <v>28</v>
      </c>
      <c r="B117" s="90"/>
      <c r="C117" s="111" t="e">
        <f>E97*0.78</f>
        <v>#DIV/0!</v>
      </c>
      <c r="D117" s="111" t="e">
        <f>C117+(C117*0.2)</f>
        <v>#DIV/0!</v>
      </c>
      <c r="E117" s="111" t="e">
        <f>D117+(D117*0.1)</f>
        <v>#DIV/0!</v>
      </c>
      <c r="F117" s="111" t="e">
        <f>E117+(E117*0.1)</f>
        <v>#DIV/0!</v>
      </c>
      <c r="G117" s="111" t="e">
        <f>F117+(F117*0.05)</f>
        <v>#DIV/0!</v>
      </c>
      <c r="H117" s="111" t="e">
        <f t="shared" ref="H117" si="31">G117+(G117*0.05)</f>
        <v>#DIV/0!</v>
      </c>
      <c r="I117" s="111" t="e">
        <f t="shared" ref="I117" si="32">H117+(H117*0.05)</f>
        <v>#DIV/0!</v>
      </c>
      <c r="J117" s="111" t="e">
        <f t="shared" ref="J117" si="33">I117+(I117*0.05)</f>
        <v>#DIV/0!</v>
      </c>
      <c r="K117" s="96" t="e">
        <f>J117+(J117*0.02)</f>
        <v>#DIV/0!</v>
      </c>
      <c r="L117" s="96" t="e">
        <f t="shared" ref="L117" si="34">K117+(K117*0.02)</f>
        <v>#DIV/0!</v>
      </c>
      <c r="M117" s="96" t="e">
        <f t="shared" ref="M117" si="35">L117+(L117*0.02)</f>
        <v>#DIV/0!</v>
      </c>
      <c r="N117" s="96" t="e">
        <f t="shared" ref="N117" si="36">M117+(M117*0.02)</f>
        <v>#DIV/0!</v>
      </c>
      <c r="O117" s="96" t="e">
        <f t="shared" ref="O117" si="37">N117+(N117*0.02)</f>
        <v>#DIV/0!</v>
      </c>
      <c r="P117" s="96" t="e">
        <f t="shared" ref="P117" si="38">O117+(O117*0.02)</f>
        <v>#DIV/0!</v>
      </c>
      <c r="Q117" s="96" t="e">
        <f t="shared" ref="Q117" si="39">P117+(P117*0.02)</f>
        <v>#DIV/0!</v>
      </c>
      <c r="R117" s="96" t="e">
        <f t="shared" ref="R117" si="40">Q117+(Q117*0.02)</f>
        <v>#DIV/0!</v>
      </c>
      <c r="S117" s="96" t="e">
        <f t="shared" ref="S117" si="41">R117+(R117*0.02)</f>
        <v>#DIV/0!</v>
      </c>
      <c r="T117" s="96" t="e">
        <f t="shared" ref="T117" si="42">S117+(S117*0.02)</f>
        <v>#DIV/0!</v>
      </c>
      <c r="U117" s="96" t="e">
        <f t="shared" ref="U117" si="43">T117+(T117*0.02)</f>
        <v>#DIV/0!</v>
      </c>
      <c r="V117" s="96" t="e">
        <f t="shared" ref="V117" si="44">U117+(U117*0.02)</f>
        <v>#DIV/0!</v>
      </c>
      <c r="W117" s="3"/>
      <c r="X117" s="3"/>
      <c r="Y117" s="3"/>
      <c r="Z117" s="3"/>
    </row>
    <row r="118" spans="1:26" ht="13.8" x14ac:dyDescent="0.3">
      <c r="A118" s="92"/>
      <c r="B118" s="16"/>
      <c r="C118" s="11" t="s">
        <v>76</v>
      </c>
      <c r="D118" s="12"/>
      <c r="E118" s="12"/>
      <c r="F118" s="12" t="e">
        <f>SUM(C117:F117)*3</f>
        <v>#DIV/0!</v>
      </c>
      <c r="G118" s="11" t="s">
        <v>76</v>
      </c>
      <c r="H118" s="12"/>
      <c r="I118" s="12"/>
      <c r="J118" s="12" t="e">
        <f t="shared" ref="J118" si="45">SUM(G117:J117)*3</f>
        <v>#DIV/0!</v>
      </c>
      <c r="K118" s="11" t="s">
        <v>76</v>
      </c>
      <c r="L118" s="12"/>
      <c r="M118" s="12"/>
      <c r="N118" s="12" t="e">
        <f t="shared" ref="N118" si="46">SUM(K117:N117)*3</f>
        <v>#DIV/0!</v>
      </c>
      <c r="O118" s="11" t="s">
        <v>76</v>
      </c>
      <c r="P118" s="12"/>
      <c r="Q118" s="12"/>
      <c r="R118" s="12" t="e">
        <f t="shared" ref="R118" si="47">SUM(O117:R117)*3</f>
        <v>#DIV/0!</v>
      </c>
      <c r="S118" s="11" t="s">
        <v>76</v>
      </c>
      <c r="T118" s="12"/>
      <c r="U118" s="12"/>
      <c r="V118" s="12" t="e">
        <f t="shared" ref="V118" si="48">SUM(S117:V117)*3</f>
        <v>#DIV/0!</v>
      </c>
      <c r="W118" s="3"/>
      <c r="X118" s="3"/>
      <c r="Y118" s="3"/>
      <c r="Z118" s="3"/>
    </row>
    <row r="119" spans="1:26" ht="13.8" x14ac:dyDescent="0.3">
      <c r="A119" s="90" t="s">
        <v>29</v>
      </c>
      <c r="B119" s="90"/>
      <c r="C119" s="93" t="e">
        <f>C115*C117</f>
        <v>#DIV/0!</v>
      </c>
      <c r="D119" s="93" t="e">
        <f>D115*D117</f>
        <v>#DIV/0!</v>
      </c>
      <c r="E119" s="93" t="e">
        <f>E115*E117</f>
        <v>#DIV/0!</v>
      </c>
      <c r="F119" s="93" t="e">
        <f>F115*F117</f>
        <v>#DIV/0!</v>
      </c>
      <c r="G119" s="93" t="e">
        <f t="shared" ref="G119:V119" si="49">G115*G117</f>
        <v>#DIV/0!</v>
      </c>
      <c r="H119" s="93" t="e">
        <f t="shared" si="49"/>
        <v>#DIV/0!</v>
      </c>
      <c r="I119" s="93" t="e">
        <f t="shared" si="49"/>
        <v>#DIV/0!</v>
      </c>
      <c r="J119" s="93" t="e">
        <f t="shared" si="49"/>
        <v>#DIV/0!</v>
      </c>
      <c r="K119" s="93" t="e">
        <f t="shared" si="49"/>
        <v>#DIV/0!</v>
      </c>
      <c r="L119" s="93" t="e">
        <f t="shared" si="49"/>
        <v>#DIV/0!</v>
      </c>
      <c r="M119" s="93" t="e">
        <f t="shared" si="49"/>
        <v>#DIV/0!</v>
      </c>
      <c r="N119" s="93" t="e">
        <f t="shared" si="49"/>
        <v>#DIV/0!</v>
      </c>
      <c r="O119" s="93" t="e">
        <f t="shared" si="49"/>
        <v>#DIV/0!</v>
      </c>
      <c r="P119" s="93" t="e">
        <f t="shared" si="49"/>
        <v>#DIV/0!</v>
      </c>
      <c r="Q119" s="93" t="e">
        <f t="shared" si="49"/>
        <v>#DIV/0!</v>
      </c>
      <c r="R119" s="93" t="e">
        <f t="shared" si="49"/>
        <v>#DIV/0!</v>
      </c>
      <c r="S119" s="93" t="e">
        <f t="shared" si="49"/>
        <v>#DIV/0!</v>
      </c>
      <c r="T119" s="93" t="e">
        <f t="shared" si="49"/>
        <v>#DIV/0!</v>
      </c>
      <c r="U119" s="93" t="e">
        <f t="shared" si="49"/>
        <v>#DIV/0!</v>
      </c>
      <c r="V119" s="93" t="e">
        <f t="shared" si="49"/>
        <v>#DIV/0!</v>
      </c>
      <c r="W119" s="3"/>
      <c r="X119" s="3"/>
      <c r="Y119" s="3"/>
      <c r="Z119" s="3"/>
    </row>
    <row r="120" spans="1:26" ht="13.8" x14ac:dyDescent="0.3">
      <c r="A120" s="90" t="s">
        <v>30</v>
      </c>
      <c r="B120" s="94"/>
      <c r="C120" s="95" t="e">
        <f>C116*C117</f>
        <v>#DIV/0!</v>
      </c>
      <c r="D120" s="95" t="e">
        <f>D116*D117</f>
        <v>#DIV/0!</v>
      </c>
      <c r="E120" s="95" t="e">
        <f>E116*E117</f>
        <v>#DIV/0!</v>
      </c>
      <c r="F120" s="95" t="e">
        <f>F116*F117</f>
        <v>#DIV/0!</v>
      </c>
      <c r="G120" s="95" t="e">
        <f t="shared" ref="G120:V120" si="50">G116*G117</f>
        <v>#DIV/0!</v>
      </c>
      <c r="H120" s="95" t="e">
        <f t="shared" si="50"/>
        <v>#DIV/0!</v>
      </c>
      <c r="I120" s="95" t="e">
        <f t="shared" si="50"/>
        <v>#DIV/0!</v>
      </c>
      <c r="J120" s="95" t="e">
        <f t="shared" si="50"/>
        <v>#DIV/0!</v>
      </c>
      <c r="K120" s="95" t="e">
        <f t="shared" si="50"/>
        <v>#DIV/0!</v>
      </c>
      <c r="L120" s="95" t="e">
        <f t="shared" si="50"/>
        <v>#DIV/0!</v>
      </c>
      <c r="M120" s="95" t="e">
        <f t="shared" si="50"/>
        <v>#DIV/0!</v>
      </c>
      <c r="N120" s="95" t="e">
        <f t="shared" si="50"/>
        <v>#DIV/0!</v>
      </c>
      <c r="O120" s="95" t="e">
        <f t="shared" si="50"/>
        <v>#DIV/0!</v>
      </c>
      <c r="P120" s="95" t="e">
        <f t="shared" si="50"/>
        <v>#DIV/0!</v>
      </c>
      <c r="Q120" s="95" t="e">
        <f t="shared" si="50"/>
        <v>#DIV/0!</v>
      </c>
      <c r="R120" s="95" t="e">
        <f t="shared" si="50"/>
        <v>#DIV/0!</v>
      </c>
      <c r="S120" s="95" t="e">
        <f t="shared" si="50"/>
        <v>#DIV/0!</v>
      </c>
      <c r="T120" s="95" t="e">
        <f t="shared" si="50"/>
        <v>#DIV/0!</v>
      </c>
      <c r="U120" s="95" t="e">
        <f t="shared" si="50"/>
        <v>#DIV/0!</v>
      </c>
      <c r="V120" s="95" t="e">
        <f t="shared" si="50"/>
        <v>#DIV/0!</v>
      </c>
      <c r="W120" s="3"/>
      <c r="X120" s="3"/>
      <c r="Y120" s="3"/>
      <c r="Z120" s="3"/>
    </row>
    <row r="121" spans="1:26" ht="13.8" x14ac:dyDescent="0.3">
      <c r="A121" s="90" t="s">
        <v>67</v>
      </c>
      <c r="B121" s="90"/>
      <c r="C121" s="87" t="e">
        <f>C119-C120</f>
        <v>#DIV/0!</v>
      </c>
      <c r="D121" s="87" t="e">
        <f t="shared" ref="D121:F121" si="51">D119-D120</f>
        <v>#DIV/0!</v>
      </c>
      <c r="E121" s="87" t="e">
        <f t="shared" si="51"/>
        <v>#DIV/0!</v>
      </c>
      <c r="F121" s="87" t="e">
        <f t="shared" si="51"/>
        <v>#DIV/0!</v>
      </c>
      <c r="G121" s="87" t="e">
        <f t="shared" ref="G121:V121" si="52">G119-G120</f>
        <v>#DIV/0!</v>
      </c>
      <c r="H121" s="87" t="e">
        <f t="shared" si="52"/>
        <v>#DIV/0!</v>
      </c>
      <c r="I121" s="87" t="e">
        <f t="shared" si="52"/>
        <v>#DIV/0!</v>
      </c>
      <c r="J121" s="87" t="e">
        <f t="shared" si="52"/>
        <v>#DIV/0!</v>
      </c>
      <c r="K121" s="87" t="e">
        <f t="shared" si="52"/>
        <v>#DIV/0!</v>
      </c>
      <c r="L121" s="87" t="e">
        <f t="shared" si="52"/>
        <v>#DIV/0!</v>
      </c>
      <c r="M121" s="87" t="e">
        <f t="shared" si="52"/>
        <v>#DIV/0!</v>
      </c>
      <c r="N121" s="87" t="e">
        <f t="shared" si="52"/>
        <v>#DIV/0!</v>
      </c>
      <c r="O121" s="87" t="e">
        <f t="shared" si="52"/>
        <v>#DIV/0!</v>
      </c>
      <c r="P121" s="87" t="e">
        <f t="shared" si="52"/>
        <v>#DIV/0!</v>
      </c>
      <c r="Q121" s="87" t="e">
        <f t="shared" si="52"/>
        <v>#DIV/0!</v>
      </c>
      <c r="R121" s="87" t="e">
        <f t="shared" si="52"/>
        <v>#DIV/0!</v>
      </c>
      <c r="S121" s="87" t="e">
        <f t="shared" si="52"/>
        <v>#DIV/0!</v>
      </c>
      <c r="T121" s="87" t="e">
        <f t="shared" si="52"/>
        <v>#DIV/0!</v>
      </c>
      <c r="U121" s="87" t="e">
        <f t="shared" si="52"/>
        <v>#DIV/0!</v>
      </c>
      <c r="V121" s="87" t="e">
        <f t="shared" si="52"/>
        <v>#DIV/0!</v>
      </c>
      <c r="W121" s="3"/>
      <c r="X121" s="3"/>
      <c r="Y121" s="3"/>
      <c r="Z121" s="3"/>
    </row>
    <row r="122" spans="1:26" ht="13.8" x14ac:dyDescent="0.3">
      <c r="A122" s="3"/>
      <c r="B122" s="13"/>
      <c r="C122" s="13"/>
      <c r="D122" s="13"/>
      <c r="E122" s="13"/>
      <c r="F122" s="14" t="e">
        <f>SUM(C119:F119)*3</f>
        <v>#DIV/0!</v>
      </c>
      <c r="G122" s="13"/>
      <c r="H122" s="13"/>
      <c r="I122" s="13"/>
      <c r="J122" s="14" t="e">
        <f t="shared" ref="J122" si="53">(G119+H119+I119+J119)*3</f>
        <v>#DIV/0!</v>
      </c>
      <c r="K122" s="13"/>
      <c r="L122" s="13"/>
      <c r="M122" s="13"/>
      <c r="N122" s="14" t="e">
        <f t="shared" ref="N122" si="54">(K119+L119+M119+N119)*3</f>
        <v>#DIV/0!</v>
      </c>
      <c r="O122" s="13"/>
      <c r="P122" s="13"/>
      <c r="Q122" s="13"/>
      <c r="R122" s="14" t="e">
        <f t="shared" ref="R122" si="55">(O119+P119+Q119+R119)*3</f>
        <v>#DIV/0!</v>
      </c>
      <c r="S122" s="13"/>
      <c r="T122" s="13"/>
      <c r="U122" s="13"/>
      <c r="V122" s="14" t="e">
        <f t="shared" ref="V122" si="56">(S119+T119+U119+V119)*3</f>
        <v>#DIV/0!</v>
      </c>
      <c r="W122" s="6" t="e">
        <f>SUM(C122:V122)</f>
        <v>#DIV/0!</v>
      </c>
      <c r="X122" s="3"/>
      <c r="Y122" s="3"/>
      <c r="Z122" s="3"/>
    </row>
    <row r="123" spans="1:26" ht="14.4" thickBo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8" x14ac:dyDescent="0.3">
      <c r="A124" s="99"/>
      <c r="B124" s="3"/>
      <c r="C124" s="204" t="s">
        <v>1</v>
      </c>
      <c r="D124" s="205"/>
      <c r="E124" s="205"/>
      <c r="F124" s="205"/>
      <c r="G124" s="207" t="s">
        <v>2</v>
      </c>
      <c r="H124" s="205"/>
      <c r="I124" s="205"/>
      <c r="J124" s="205"/>
      <c r="K124" s="204" t="s">
        <v>3</v>
      </c>
      <c r="L124" s="205"/>
      <c r="M124" s="205"/>
      <c r="N124" s="205"/>
      <c r="O124" s="204" t="s">
        <v>72</v>
      </c>
      <c r="P124" s="205"/>
      <c r="Q124" s="205"/>
      <c r="R124" s="205"/>
      <c r="S124" s="204" t="s">
        <v>73</v>
      </c>
      <c r="T124" s="205"/>
      <c r="U124" s="205"/>
      <c r="V124" s="206"/>
      <c r="W124" s="3"/>
      <c r="X124" s="3"/>
      <c r="Y124" s="3"/>
      <c r="Z124" s="3"/>
    </row>
    <row r="125" spans="1:26" ht="14.4" thickBot="1" x14ac:dyDescent="0.35">
      <c r="A125" s="88" t="s">
        <v>87</v>
      </c>
      <c r="B125" s="89" t="s">
        <v>94</v>
      </c>
      <c r="C125" s="28" t="s">
        <v>136</v>
      </c>
      <c r="D125" s="28" t="s">
        <v>137</v>
      </c>
      <c r="E125" s="28" t="s">
        <v>138</v>
      </c>
      <c r="F125" s="28" t="s">
        <v>139</v>
      </c>
      <c r="G125" s="28" t="s">
        <v>136</v>
      </c>
      <c r="H125" s="28" t="s">
        <v>137</v>
      </c>
      <c r="I125" s="28" t="s">
        <v>138</v>
      </c>
      <c r="J125" s="28" t="s">
        <v>139</v>
      </c>
      <c r="K125" s="28" t="s">
        <v>136</v>
      </c>
      <c r="L125" s="28" t="s">
        <v>137</v>
      </c>
      <c r="M125" s="28" t="s">
        <v>138</v>
      </c>
      <c r="N125" s="28" t="s">
        <v>139</v>
      </c>
      <c r="O125" s="28" t="s">
        <v>136</v>
      </c>
      <c r="P125" s="28" t="s">
        <v>137</v>
      </c>
      <c r="Q125" s="28" t="s">
        <v>138</v>
      </c>
      <c r="R125" s="28" t="s">
        <v>139</v>
      </c>
      <c r="S125" s="28" t="s">
        <v>136</v>
      </c>
      <c r="T125" s="28" t="s">
        <v>137</v>
      </c>
      <c r="U125" s="28" t="s">
        <v>138</v>
      </c>
      <c r="V125" s="28" t="s">
        <v>139</v>
      </c>
      <c r="W125" s="3"/>
      <c r="X125" s="3"/>
      <c r="Y125" s="3"/>
      <c r="Z125" s="3"/>
    </row>
    <row r="126" spans="1:26" ht="13.8" x14ac:dyDescent="0.3">
      <c r="A126" s="97" t="s">
        <v>27</v>
      </c>
      <c r="B126" s="97"/>
      <c r="C126" s="102">
        <f>H93</f>
        <v>0</v>
      </c>
      <c r="D126" s="102">
        <f>C126</f>
        <v>0</v>
      </c>
      <c r="E126" s="102">
        <f t="shared" ref="E126:V126" si="57">D126</f>
        <v>0</v>
      </c>
      <c r="F126" s="102">
        <f t="shared" si="57"/>
        <v>0</v>
      </c>
      <c r="G126" s="102">
        <f t="shared" si="57"/>
        <v>0</v>
      </c>
      <c r="H126" s="102">
        <f t="shared" si="57"/>
        <v>0</v>
      </c>
      <c r="I126" s="102">
        <f t="shared" si="57"/>
        <v>0</v>
      </c>
      <c r="J126" s="102">
        <f t="shared" si="57"/>
        <v>0</v>
      </c>
      <c r="K126" s="98">
        <f t="shared" si="57"/>
        <v>0</v>
      </c>
      <c r="L126" s="98">
        <f t="shared" si="57"/>
        <v>0</v>
      </c>
      <c r="M126" s="98">
        <f t="shared" si="57"/>
        <v>0</v>
      </c>
      <c r="N126" s="98">
        <f t="shared" si="57"/>
        <v>0</v>
      </c>
      <c r="O126" s="98">
        <f t="shared" si="57"/>
        <v>0</v>
      </c>
      <c r="P126" s="98">
        <f t="shared" si="57"/>
        <v>0</v>
      </c>
      <c r="Q126" s="98">
        <f t="shared" si="57"/>
        <v>0</v>
      </c>
      <c r="R126" s="98">
        <f t="shared" si="57"/>
        <v>0</v>
      </c>
      <c r="S126" s="98">
        <f t="shared" si="57"/>
        <v>0</v>
      </c>
      <c r="T126" s="98">
        <f t="shared" si="57"/>
        <v>0</v>
      </c>
      <c r="U126" s="98">
        <f t="shared" si="57"/>
        <v>0</v>
      </c>
      <c r="V126" s="98">
        <f t="shared" si="57"/>
        <v>0</v>
      </c>
      <c r="W126" s="3"/>
      <c r="X126" s="3"/>
      <c r="Y126" s="3"/>
      <c r="Z126" s="3"/>
    </row>
    <row r="127" spans="1:26" ht="13.8" x14ac:dyDescent="0.3">
      <c r="A127" s="90" t="s">
        <v>135</v>
      </c>
      <c r="B127" s="91">
        <f>I94</f>
        <v>0.3</v>
      </c>
      <c r="C127" s="105">
        <f>C126*$B127</f>
        <v>0</v>
      </c>
      <c r="D127" s="105">
        <f t="shared" ref="D127:V127" si="58">D126*$B127</f>
        <v>0</v>
      </c>
      <c r="E127" s="105">
        <f t="shared" si="58"/>
        <v>0</v>
      </c>
      <c r="F127" s="105">
        <f t="shared" si="58"/>
        <v>0</v>
      </c>
      <c r="G127" s="105">
        <f t="shared" si="58"/>
        <v>0</v>
      </c>
      <c r="H127" s="105">
        <f t="shared" si="58"/>
        <v>0</v>
      </c>
      <c r="I127" s="105">
        <f t="shared" si="58"/>
        <v>0</v>
      </c>
      <c r="J127" s="105">
        <f t="shared" si="58"/>
        <v>0</v>
      </c>
      <c r="K127" s="105">
        <f t="shared" si="58"/>
        <v>0</v>
      </c>
      <c r="L127" s="105">
        <f t="shared" si="58"/>
        <v>0</v>
      </c>
      <c r="M127" s="105">
        <f t="shared" si="58"/>
        <v>0</v>
      </c>
      <c r="N127" s="105">
        <f t="shared" si="58"/>
        <v>0</v>
      </c>
      <c r="O127" s="105">
        <f t="shared" si="58"/>
        <v>0</v>
      </c>
      <c r="P127" s="105">
        <f t="shared" si="58"/>
        <v>0</v>
      </c>
      <c r="Q127" s="105">
        <f t="shared" si="58"/>
        <v>0</v>
      </c>
      <c r="R127" s="105">
        <f t="shared" si="58"/>
        <v>0</v>
      </c>
      <c r="S127" s="105">
        <f t="shared" si="58"/>
        <v>0</v>
      </c>
      <c r="T127" s="105">
        <f t="shared" si="58"/>
        <v>0</v>
      </c>
      <c r="U127" s="105">
        <f t="shared" si="58"/>
        <v>0</v>
      </c>
      <c r="V127" s="105">
        <f t="shared" si="58"/>
        <v>0</v>
      </c>
      <c r="W127" s="3"/>
      <c r="X127" s="3"/>
      <c r="Y127" s="3"/>
      <c r="Z127" s="3"/>
    </row>
    <row r="128" spans="1:26" ht="13.8" x14ac:dyDescent="0.3">
      <c r="A128" s="90" t="s">
        <v>28</v>
      </c>
      <c r="B128" s="90"/>
      <c r="C128" s="111" t="e">
        <f>H97*0.78</f>
        <v>#DIV/0!</v>
      </c>
      <c r="D128" s="111" t="e">
        <f>C128+(C128*0.2)</f>
        <v>#DIV/0!</v>
      </c>
      <c r="E128" s="111" t="e">
        <f>D128+(D128*0.1)</f>
        <v>#DIV/0!</v>
      </c>
      <c r="F128" s="111" t="e">
        <f>E128+(E128*0.1)</f>
        <v>#DIV/0!</v>
      </c>
      <c r="G128" s="111" t="e">
        <f>F128+(F128*0.05)</f>
        <v>#DIV/0!</v>
      </c>
      <c r="H128" s="111" t="e">
        <f t="shared" ref="H128" si="59">G128+(G128*0.05)</f>
        <v>#DIV/0!</v>
      </c>
      <c r="I128" s="111" t="e">
        <f t="shared" ref="I128" si="60">H128+(H128*0.05)</f>
        <v>#DIV/0!</v>
      </c>
      <c r="J128" s="111" t="e">
        <f t="shared" ref="J128" si="61">I128+(I128*0.05)</f>
        <v>#DIV/0!</v>
      </c>
      <c r="K128" s="96" t="e">
        <f>J128+(J128*0.02)</f>
        <v>#DIV/0!</v>
      </c>
      <c r="L128" s="96" t="e">
        <f t="shared" ref="L128" si="62">K128+(K128*0.02)</f>
        <v>#DIV/0!</v>
      </c>
      <c r="M128" s="96" t="e">
        <f t="shared" ref="M128" si="63">L128+(L128*0.02)</f>
        <v>#DIV/0!</v>
      </c>
      <c r="N128" s="96" t="e">
        <f t="shared" ref="N128" si="64">M128+(M128*0.02)</f>
        <v>#DIV/0!</v>
      </c>
      <c r="O128" s="96" t="e">
        <f t="shared" ref="O128" si="65">N128+(N128*0.02)</f>
        <v>#DIV/0!</v>
      </c>
      <c r="P128" s="96" t="e">
        <f t="shared" ref="P128" si="66">O128+(O128*0.02)</f>
        <v>#DIV/0!</v>
      </c>
      <c r="Q128" s="96" t="e">
        <f t="shared" ref="Q128" si="67">P128+(P128*0.02)</f>
        <v>#DIV/0!</v>
      </c>
      <c r="R128" s="96" t="e">
        <f t="shared" ref="R128" si="68">Q128+(Q128*0.02)</f>
        <v>#DIV/0!</v>
      </c>
      <c r="S128" s="96" t="e">
        <f t="shared" ref="S128" si="69">R128+(R128*0.02)</f>
        <v>#DIV/0!</v>
      </c>
      <c r="T128" s="96" t="e">
        <f t="shared" ref="T128" si="70">S128+(S128*0.02)</f>
        <v>#DIV/0!</v>
      </c>
      <c r="U128" s="96" t="e">
        <f t="shared" ref="U128" si="71">T128+(T128*0.02)</f>
        <v>#DIV/0!</v>
      </c>
      <c r="V128" s="96" t="e">
        <f t="shared" ref="V128" si="72">U128+(U128*0.02)</f>
        <v>#DIV/0!</v>
      </c>
      <c r="W128" s="3"/>
      <c r="X128" s="3"/>
      <c r="Y128" s="3"/>
      <c r="Z128" s="3"/>
    </row>
    <row r="129" spans="1:26" ht="13.8" x14ac:dyDescent="0.3">
      <c r="A129" s="92"/>
      <c r="B129" s="16"/>
      <c r="C129" s="11" t="s">
        <v>76</v>
      </c>
      <c r="D129" s="12"/>
      <c r="E129" s="12"/>
      <c r="F129" s="12" t="e">
        <f>SUM(C128:F128)*3</f>
        <v>#DIV/0!</v>
      </c>
      <c r="G129" s="11" t="s">
        <v>76</v>
      </c>
      <c r="H129" s="12"/>
      <c r="I129" s="12"/>
      <c r="J129" s="12" t="e">
        <f t="shared" ref="J129" si="73">SUM(G128:J128)*3</f>
        <v>#DIV/0!</v>
      </c>
      <c r="K129" s="11" t="s">
        <v>76</v>
      </c>
      <c r="L129" s="12"/>
      <c r="M129" s="12"/>
      <c r="N129" s="12" t="e">
        <f t="shared" ref="N129" si="74">SUM(K128:N128)*3</f>
        <v>#DIV/0!</v>
      </c>
      <c r="O129" s="11" t="s">
        <v>76</v>
      </c>
      <c r="P129" s="12"/>
      <c r="Q129" s="12"/>
      <c r="R129" s="12" t="e">
        <f t="shared" ref="R129" si="75">SUM(O128:R128)*3</f>
        <v>#DIV/0!</v>
      </c>
      <c r="S129" s="11" t="s">
        <v>76</v>
      </c>
      <c r="T129" s="12"/>
      <c r="U129" s="12"/>
      <c r="V129" s="12" t="e">
        <f t="shared" ref="V129" si="76">SUM(S128:V128)*3</f>
        <v>#DIV/0!</v>
      </c>
      <c r="W129" s="3"/>
      <c r="X129" s="3"/>
      <c r="Y129" s="3"/>
      <c r="Z129" s="3"/>
    </row>
    <row r="130" spans="1:26" ht="13.8" x14ac:dyDescent="0.3">
      <c r="A130" s="90" t="s">
        <v>29</v>
      </c>
      <c r="B130" s="90"/>
      <c r="C130" s="93" t="e">
        <f>C126*C128</f>
        <v>#DIV/0!</v>
      </c>
      <c r="D130" s="93" t="e">
        <f>D126*D128</f>
        <v>#DIV/0!</v>
      </c>
      <c r="E130" s="93" t="e">
        <f>E126*E128</f>
        <v>#DIV/0!</v>
      </c>
      <c r="F130" s="93" t="e">
        <f>F126*F128</f>
        <v>#DIV/0!</v>
      </c>
      <c r="G130" s="93" t="e">
        <f t="shared" ref="G130:V130" si="77">G126*G128</f>
        <v>#DIV/0!</v>
      </c>
      <c r="H130" s="93" t="e">
        <f t="shared" si="77"/>
        <v>#DIV/0!</v>
      </c>
      <c r="I130" s="93" t="e">
        <f t="shared" si="77"/>
        <v>#DIV/0!</v>
      </c>
      <c r="J130" s="93" t="e">
        <f t="shared" si="77"/>
        <v>#DIV/0!</v>
      </c>
      <c r="K130" s="93" t="e">
        <f t="shared" si="77"/>
        <v>#DIV/0!</v>
      </c>
      <c r="L130" s="93" t="e">
        <f t="shared" si="77"/>
        <v>#DIV/0!</v>
      </c>
      <c r="M130" s="93" t="e">
        <f t="shared" si="77"/>
        <v>#DIV/0!</v>
      </c>
      <c r="N130" s="93" t="e">
        <f t="shared" si="77"/>
        <v>#DIV/0!</v>
      </c>
      <c r="O130" s="93" t="e">
        <f t="shared" si="77"/>
        <v>#DIV/0!</v>
      </c>
      <c r="P130" s="93" t="e">
        <f t="shared" si="77"/>
        <v>#DIV/0!</v>
      </c>
      <c r="Q130" s="93" t="e">
        <f t="shared" si="77"/>
        <v>#DIV/0!</v>
      </c>
      <c r="R130" s="93" t="e">
        <f t="shared" si="77"/>
        <v>#DIV/0!</v>
      </c>
      <c r="S130" s="93" t="e">
        <f t="shared" si="77"/>
        <v>#DIV/0!</v>
      </c>
      <c r="T130" s="93" t="e">
        <f t="shared" si="77"/>
        <v>#DIV/0!</v>
      </c>
      <c r="U130" s="93" t="e">
        <f t="shared" si="77"/>
        <v>#DIV/0!</v>
      </c>
      <c r="V130" s="93" t="e">
        <f t="shared" si="77"/>
        <v>#DIV/0!</v>
      </c>
      <c r="W130" s="3"/>
      <c r="X130" s="3"/>
      <c r="Y130" s="3"/>
      <c r="Z130" s="3"/>
    </row>
    <row r="131" spans="1:26" ht="13.8" x14ac:dyDescent="0.3">
      <c r="A131" s="90" t="s">
        <v>30</v>
      </c>
      <c r="B131" s="94"/>
      <c r="C131" s="95" t="e">
        <f>C127*C128</f>
        <v>#DIV/0!</v>
      </c>
      <c r="D131" s="95" t="e">
        <f>D127*D128</f>
        <v>#DIV/0!</v>
      </c>
      <c r="E131" s="95" t="e">
        <f>E127*E128</f>
        <v>#DIV/0!</v>
      </c>
      <c r="F131" s="95" t="e">
        <f>F127*F128</f>
        <v>#DIV/0!</v>
      </c>
      <c r="G131" s="95" t="e">
        <f t="shared" ref="G131:V131" si="78">G127*G128</f>
        <v>#DIV/0!</v>
      </c>
      <c r="H131" s="95" t="e">
        <f t="shared" si="78"/>
        <v>#DIV/0!</v>
      </c>
      <c r="I131" s="95" t="e">
        <f t="shared" si="78"/>
        <v>#DIV/0!</v>
      </c>
      <c r="J131" s="95" t="e">
        <f t="shared" si="78"/>
        <v>#DIV/0!</v>
      </c>
      <c r="K131" s="95" t="e">
        <f t="shared" si="78"/>
        <v>#DIV/0!</v>
      </c>
      <c r="L131" s="95" t="e">
        <f t="shared" si="78"/>
        <v>#DIV/0!</v>
      </c>
      <c r="M131" s="95" t="e">
        <f t="shared" si="78"/>
        <v>#DIV/0!</v>
      </c>
      <c r="N131" s="95" t="e">
        <f t="shared" si="78"/>
        <v>#DIV/0!</v>
      </c>
      <c r="O131" s="95" t="e">
        <f t="shared" si="78"/>
        <v>#DIV/0!</v>
      </c>
      <c r="P131" s="95" t="e">
        <f t="shared" si="78"/>
        <v>#DIV/0!</v>
      </c>
      <c r="Q131" s="95" t="e">
        <f t="shared" si="78"/>
        <v>#DIV/0!</v>
      </c>
      <c r="R131" s="95" t="e">
        <f t="shared" si="78"/>
        <v>#DIV/0!</v>
      </c>
      <c r="S131" s="95" t="e">
        <f t="shared" si="78"/>
        <v>#DIV/0!</v>
      </c>
      <c r="T131" s="95" t="e">
        <f t="shared" si="78"/>
        <v>#DIV/0!</v>
      </c>
      <c r="U131" s="95" t="e">
        <f t="shared" si="78"/>
        <v>#DIV/0!</v>
      </c>
      <c r="V131" s="95" t="e">
        <f t="shared" si="78"/>
        <v>#DIV/0!</v>
      </c>
      <c r="W131" s="3"/>
      <c r="X131" s="3"/>
      <c r="Y131" s="3"/>
      <c r="Z131" s="3"/>
    </row>
    <row r="132" spans="1:26" ht="13.8" x14ac:dyDescent="0.3">
      <c r="A132" s="90" t="s">
        <v>67</v>
      </c>
      <c r="B132" s="90"/>
      <c r="C132" s="87" t="e">
        <f>C130-C131</f>
        <v>#DIV/0!</v>
      </c>
      <c r="D132" s="87" t="e">
        <f t="shared" ref="D132:F132" si="79">D130-D131</f>
        <v>#DIV/0!</v>
      </c>
      <c r="E132" s="87" t="e">
        <f t="shared" si="79"/>
        <v>#DIV/0!</v>
      </c>
      <c r="F132" s="87" t="e">
        <f t="shared" si="79"/>
        <v>#DIV/0!</v>
      </c>
      <c r="G132" s="87" t="e">
        <f t="shared" ref="G132:V132" si="80">G130-G131</f>
        <v>#DIV/0!</v>
      </c>
      <c r="H132" s="87" t="e">
        <f t="shared" si="80"/>
        <v>#DIV/0!</v>
      </c>
      <c r="I132" s="87" t="e">
        <f t="shared" si="80"/>
        <v>#DIV/0!</v>
      </c>
      <c r="J132" s="87" t="e">
        <f t="shared" si="80"/>
        <v>#DIV/0!</v>
      </c>
      <c r="K132" s="87" t="e">
        <f t="shared" si="80"/>
        <v>#DIV/0!</v>
      </c>
      <c r="L132" s="87" t="e">
        <f t="shared" si="80"/>
        <v>#DIV/0!</v>
      </c>
      <c r="M132" s="87" t="e">
        <f t="shared" si="80"/>
        <v>#DIV/0!</v>
      </c>
      <c r="N132" s="87" t="e">
        <f t="shared" si="80"/>
        <v>#DIV/0!</v>
      </c>
      <c r="O132" s="87" t="e">
        <f t="shared" si="80"/>
        <v>#DIV/0!</v>
      </c>
      <c r="P132" s="87" t="e">
        <f t="shared" si="80"/>
        <v>#DIV/0!</v>
      </c>
      <c r="Q132" s="87" t="e">
        <f t="shared" si="80"/>
        <v>#DIV/0!</v>
      </c>
      <c r="R132" s="87" t="e">
        <f t="shared" si="80"/>
        <v>#DIV/0!</v>
      </c>
      <c r="S132" s="87" t="e">
        <f t="shared" si="80"/>
        <v>#DIV/0!</v>
      </c>
      <c r="T132" s="87" t="e">
        <f t="shared" si="80"/>
        <v>#DIV/0!</v>
      </c>
      <c r="U132" s="87" t="e">
        <f t="shared" si="80"/>
        <v>#DIV/0!</v>
      </c>
      <c r="V132" s="87" t="e">
        <f t="shared" si="80"/>
        <v>#DIV/0!</v>
      </c>
      <c r="W132" s="3"/>
      <c r="X132" s="3"/>
      <c r="Y132" s="3"/>
      <c r="Z132" s="3"/>
    </row>
    <row r="133" spans="1:26" ht="13.8" x14ac:dyDescent="0.3">
      <c r="A133" s="3"/>
      <c r="B133" s="13"/>
      <c r="C133" s="13"/>
      <c r="D133" s="13"/>
      <c r="E133" s="13"/>
      <c r="F133" s="14" t="e">
        <f>SUM(C130:F130)*3</f>
        <v>#DIV/0!</v>
      </c>
      <c r="G133" s="13"/>
      <c r="H133" s="13"/>
      <c r="I133" s="13"/>
      <c r="J133" s="14" t="e">
        <f t="shared" ref="J133" si="81">(G130+H130+I130+J130)*3</f>
        <v>#DIV/0!</v>
      </c>
      <c r="K133" s="13"/>
      <c r="L133" s="13"/>
      <c r="M133" s="13"/>
      <c r="N133" s="14" t="e">
        <f t="shared" ref="N133" si="82">(K130+L130+M130+N130)*3</f>
        <v>#DIV/0!</v>
      </c>
      <c r="O133" s="13"/>
      <c r="P133" s="13"/>
      <c r="Q133" s="13"/>
      <c r="R133" s="14" t="e">
        <f t="shared" ref="R133" si="83">(O130+P130+Q130+R130)*3</f>
        <v>#DIV/0!</v>
      </c>
      <c r="S133" s="13"/>
      <c r="T133" s="13"/>
      <c r="U133" s="13"/>
      <c r="V133" s="14" t="e">
        <f t="shared" ref="V133" si="84">(S130+T130+U130+V130)*3</f>
        <v>#DIV/0!</v>
      </c>
      <c r="W133" s="6" t="e">
        <f>SUM(B133:V133)</f>
        <v>#DIV/0!</v>
      </c>
      <c r="X133" s="3"/>
      <c r="Y133" s="3"/>
      <c r="Z133" s="3"/>
    </row>
    <row r="134" spans="1:26" ht="14.4" thickBo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8" x14ac:dyDescent="0.3">
      <c r="A135" s="99"/>
      <c r="B135" s="3"/>
      <c r="C135" s="204" t="s">
        <v>1</v>
      </c>
      <c r="D135" s="205"/>
      <c r="E135" s="205"/>
      <c r="F135" s="205"/>
      <c r="G135" s="207" t="s">
        <v>2</v>
      </c>
      <c r="H135" s="205"/>
      <c r="I135" s="205"/>
      <c r="J135" s="205"/>
      <c r="K135" s="204" t="s">
        <v>3</v>
      </c>
      <c r="L135" s="205"/>
      <c r="M135" s="205"/>
      <c r="N135" s="205"/>
      <c r="O135" s="204" t="s">
        <v>72</v>
      </c>
      <c r="P135" s="205"/>
      <c r="Q135" s="205"/>
      <c r="R135" s="205"/>
      <c r="S135" s="204" t="s">
        <v>73</v>
      </c>
      <c r="T135" s="205"/>
      <c r="U135" s="205"/>
      <c r="V135" s="206"/>
      <c r="W135" s="3"/>
      <c r="X135" s="3"/>
      <c r="Y135" s="3"/>
      <c r="Z135" s="3"/>
    </row>
    <row r="136" spans="1:26" ht="14.4" thickBot="1" x14ac:dyDescent="0.35">
      <c r="A136" s="88" t="s">
        <v>88</v>
      </c>
      <c r="B136" s="89" t="s">
        <v>94</v>
      </c>
      <c r="C136" s="28" t="s">
        <v>136</v>
      </c>
      <c r="D136" s="28" t="s">
        <v>137</v>
      </c>
      <c r="E136" s="28" t="s">
        <v>138</v>
      </c>
      <c r="F136" s="28" t="s">
        <v>139</v>
      </c>
      <c r="G136" s="28" t="s">
        <v>136</v>
      </c>
      <c r="H136" s="28" t="s">
        <v>137</v>
      </c>
      <c r="I136" s="28" t="s">
        <v>138</v>
      </c>
      <c r="J136" s="28" t="s">
        <v>139</v>
      </c>
      <c r="K136" s="28" t="s">
        <v>136</v>
      </c>
      <c r="L136" s="28" t="s">
        <v>137</v>
      </c>
      <c r="M136" s="28" t="s">
        <v>138</v>
      </c>
      <c r="N136" s="28" t="s">
        <v>139</v>
      </c>
      <c r="O136" s="28" t="s">
        <v>136</v>
      </c>
      <c r="P136" s="28" t="s">
        <v>137</v>
      </c>
      <c r="Q136" s="28" t="s">
        <v>138</v>
      </c>
      <c r="R136" s="28" t="s">
        <v>139</v>
      </c>
      <c r="S136" s="28" t="s">
        <v>136</v>
      </c>
      <c r="T136" s="28" t="s">
        <v>137</v>
      </c>
      <c r="U136" s="28" t="s">
        <v>138</v>
      </c>
      <c r="V136" s="28" t="s">
        <v>139</v>
      </c>
      <c r="W136" s="3"/>
      <c r="X136" s="3"/>
      <c r="Y136" s="3"/>
      <c r="Z136" s="3"/>
    </row>
    <row r="137" spans="1:26" ht="13.8" x14ac:dyDescent="0.3">
      <c r="A137" s="97" t="s">
        <v>27</v>
      </c>
      <c r="B137" s="97"/>
      <c r="C137" s="102">
        <f>K93</f>
        <v>0</v>
      </c>
      <c r="D137" s="102">
        <f>C137</f>
        <v>0</v>
      </c>
      <c r="E137" s="102">
        <f t="shared" ref="E137:V137" si="85">D137</f>
        <v>0</v>
      </c>
      <c r="F137" s="102">
        <f t="shared" si="85"/>
        <v>0</v>
      </c>
      <c r="G137" s="102">
        <f t="shared" si="85"/>
        <v>0</v>
      </c>
      <c r="H137" s="102">
        <f t="shared" si="85"/>
        <v>0</v>
      </c>
      <c r="I137" s="102">
        <f t="shared" si="85"/>
        <v>0</v>
      </c>
      <c r="J137" s="102">
        <f t="shared" si="85"/>
        <v>0</v>
      </c>
      <c r="K137" s="98">
        <f t="shared" si="85"/>
        <v>0</v>
      </c>
      <c r="L137" s="98">
        <f t="shared" si="85"/>
        <v>0</v>
      </c>
      <c r="M137" s="98">
        <f t="shared" si="85"/>
        <v>0</v>
      </c>
      <c r="N137" s="98">
        <f t="shared" si="85"/>
        <v>0</v>
      </c>
      <c r="O137" s="98">
        <f t="shared" si="85"/>
        <v>0</v>
      </c>
      <c r="P137" s="98">
        <f t="shared" si="85"/>
        <v>0</v>
      </c>
      <c r="Q137" s="98">
        <f t="shared" si="85"/>
        <v>0</v>
      </c>
      <c r="R137" s="98">
        <f t="shared" si="85"/>
        <v>0</v>
      </c>
      <c r="S137" s="98">
        <f t="shared" si="85"/>
        <v>0</v>
      </c>
      <c r="T137" s="98">
        <f t="shared" si="85"/>
        <v>0</v>
      </c>
      <c r="U137" s="98">
        <f t="shared" si="85"/>
        <v>0</v>
      </c>
      <c r="V137" s="98">
        <f t="shared" si="85"/>
        <v>0</v>
      </c>
      <c r="W137" s="3"/>
      <c r="X137" s="3"/>
      <c r="Y137" s="3"/>
      <c r="Z137" s="3"/>
    </row>
    <row r="138" spans="1:26" ht="13.8" x14ac:dyDescent="0.3">
      <c r="A138" s="90" t="s">
        <v>135</v>
      </c>
      <c r="B138" s="91">
        <f>L94</f>
        <v>0.3</v>
      </c>
      <c r="C138" s="105">
        <f>C137*$B138</f>
        <v>0</v>
      </c>
      <c r="D138" s="105">
        <f t="shared" ref="D138:V138" si="86">D137*$B138</f>
        <v>0</v>
      </c>
      <c r="E138" s="105">
        <f t="shared" si="86"/>
        <v>0</v>
      </c>
      <c r="F138" s="105">
        <f t="shared" si="86"/>
        <v>0</v>
      </c>
      <c r="G138" s="105">
        <f t="shared" si="86"/>
        <v>0</v>
      </c>
      <c r="H138" s="105">
        <f t="shared" si="86"/>
        <v>0</v>
      </c>
      <c r="I138" s="105">
        <f t="shared" si="86"/>
        <v>0</v>
      </c>
      <c r="J138" s="105">
        <f t="shared" si="86"/>
        <v>0</v>
      </c>
      <c r="K138" s="105">
        <f t="shared" si="86"/>
        <v>0</v>
      </c>
      <c r="L138" s="105">
        <f t="shared" si="86"/>
        <v>0</v>
      </c>
      <c r="M138" s="105">
        <f t="shared" si="86"/>
        <v>0</v>
      </c>
      <c r="N138" s="105">
        <f t="shared" si="86"/>
        <v>0</v>
      </c>
      <c r="O138" s="105">
        <f t="shared" si="86"/>
        <v>0</v>
      </c>
      <c r="P138" s="105">
        <f t="shared" si="86"/>
        <v>0</v>
      </c>
      <c r="Q138" s="105">
        <f t="shared" si="86"/>
        <v>0</v>
      </c>
      <c r="R138" s="105">
        <f t="shared" si="86"/>
        <v>0</v>
      </c>
      <c r="S138" s="105">
        <f t="shared" si="86"/>
        <v>0</v>
      </c>
      <c r="T138" s="105">
        <f t="shared" si="86"/>
        <v>0</v>
      </c>
      <c r="U138" s="105">
        <f t="shared" si="86"/>
        <v>0</v>
      </c>
      <c r="V138" s="105">
        <f t="shared" si="86"/>
        <v>0</v>
      </c>
      <c r="W138" s="3"/>
      <c r="X138" s="3"/>
      <c r="Y138" s="3"/>
      <c r="Z138" s="3"/>
    </row>
    <row r="139" spans="1:26" ht="13.8" x14ac:dyDescent="0.3">
      <c r="A139" s="90" t="s">
        <v>28</v>
      </c>
      <c r="B139" s="90"/>
      <c r="C139" s="111" t="e">
        <f>K97*0.78</f>
        <v>#DIV/0!</v>
      </c>
      <c r="D139" s="111" t="e">
        <f>C139+(C139*0.2)</f>
        <v>#DIV/0!</v>
      </c>
      <c r="E139" s="111" t="e">
        <f>D139+(D139*0.1)</f>
        <v>#DIV/0!</v>
      </c>
      <c r="F139" s="111" t="e">
        <f>E139+(E139*0.1)</f>
        <v>#DIV/0!</v>
      </c>
      <c r="G139" s="111" t="e">
        <f>F139+(F139*0.05)</f>
        <v>#DIV/0!</v>
      </c>
      <c r="H139" s="111" t="e">
        <f t="shared" ref="H139" si="87">G139+(G139*0.05)</f>
        <v>#DIV/0!</v>
      </c>
      <c r="I139" s="111" t="e">
        <f t="shared" ref="I139" si="88">H139+(H139*0.05)</f>
        <v>#DIV/0!</v>
      </c>
      <c r="J139" s="111" t="e">
        <f t="shared" ref="J139" si="89">I139+(I139*0.05)</f>
        <v>#DIV/0!</v>
      </c>
      <c r="K139" s="96" t="e">
        <f>J139+(J139*0.02)</f>
        <v>#DIV/0!</v>
      </c>
      <c r="L139" s="96" t="e">
        <f t="shared" ref="L139" si="90">K139+(K139*0.02)</f>
        <v>#DIV/0!</v>
      </c>
      <c r="M139" s="96" t="e">
        <f t="shared" ref="M139" si="91">L139+(L139*0.02)</f>
        <v>#DIV/0!</v>
      </c>
      <c r="N139" s="96" t="e">
        <f t="shared" ref="N139" si="92">M139+(M139*0.02)</f>
        <v>#DIV/0!</v>
      </c>
      <c r="O139" s="96" t="e">
        <f t="shared" ref="O139" si="93">N139+(N139*0.02)</f>
        <v>#DIV/0!</v>
      </c>
      <c r="P139" s="96" t="e">
        <f t="shared" ref="P139" si="94">O139+(O139*0.02)</f>
        <v>#DIV/0!</v>
      </c>
      <c r="Q139" s="96" t="e">
        <f t="shared" ref="Q139" si="95">P139+(P139*0.02)</f>
        <v>#DIV/0!</v>
      </c>
      <c r="R139" s="96" t="e">
        <f t="shared" ref="R139" si="96">Q139+(Q139*0.02)</f>
        <v>#DIV/0!</v>
      </c>
      <c r="S139" s="96" t="e">
        <f t="shared" ref="S139" si="97">R139+(R139*0.02)</f>
        <v>#DIV/0!</v>
      </c>
      <c r="T139" s="96" t="e">
        <f t="shared" ref="T139" si="98">S139+(S139*0.02)</f>
        <v>#DIV/0!</v>
      </c>
      <c r="U139" s="96" t="e">
        <f t="shared" ref="U139" si="99">T139+(T139*0.02)</f>
        <v>#DIV/0!</v>
      </c>
      <c r="V139" s="96" t="e">
        <f t="shared" ref="V139" si="100">U139+(U139*0.02)</f>
        <v>#DIV/0!</v>
      </c>
      <c r="W139" s="3"/>
      <c r="X139" s="3"/>
      <c r="Y139" s="3"/>
      <c r="Z139" s="3"/>
    </row>
    <row r="140" spans="1:26" ht="13.8" x14ac:dyDescent="0.3">
      <c r="A140" s="92"/>
      <c r="B140" s="16"/>
      <c r="C140" s="11" t="s">
        <v>76</v>
      </c>
      <c r="D140" s="12"/>
      <c r="E140" s="12"/>
      <c r="F140" s="12" t="e">
        <f>SUM(C139:F139)*3</f>
        <v>#DIV/0!</v>
      </c>
      <c r="G140" s="11" t="s">
        <v>76</v>
      </c>
      <c r="H140" s="12"/>
      <c r="I140" s="12"/>
      <c r="J140" s="12" t="e">
        <f t="shared" ref="J140" si="101">SUM(G139:J139)*3</f>
        <v>#DIV/0!</v>
      </c>
      <c r="K140" s="11" t="s">
        <v>76</v>
      </c>
      <c r="L140" s="12"/>
      <c r="M140" s="12"/>
      <c r="N140" s="12" t="e">
        <f t="shared" ref="N140" si="102">SUM(K139:N139)*3</f>
        <v>#DIV/0!</v>
      </c>
      <c r="O140" s="11" t="s">
        <v>76</v>
      </c>
      <c r="P140" s="12"/>
      <c r="Q140" s="12"/>
      <c r="R140" s="12" t="e">
        <f t="shared" ref="R140" si="103">SUM(O139:R139)*3</f>
        <v>#DIV/0!</v>
      </c>
      <c r="S140" s="11" t="s">
        <v>76</v>
      </c>
      <c r="T140" s="12"/>
      <c r="U140" s="12"/>
      <c r="V140" s="12" t="e">
        <f t="shared" ref="V140" si="104">SUM(S139:V139)*3</f>
        <v>#DIV/0!</v>
      </c>
      <c r="W140" s="3"/>
      <c r="X140" s="3"/>
      <c r="Y140" s="3"/>
      <c r="Z140" s="3"/>
    </row>
    <row r="141" spans="1:26" ht="13.8" x14ac:dyDescent="0.3">
      <c r="A141" s="90" t="s">
        <v>29</v>
      </c>
      <c r="B141" s="90"/>
      <c r="C141" s="93" t="e">
        <f>C137*C139</f>
        <v>#DIV/0!</v>
      </c>
      <c r="D141" s="93" t="e">
        <f>D137*D139</f>
        <v>#DIV/0!</v>
      </c>
      <c r="E141" s="93" t="e">
        <f>E137*E139</f>
        <v>#DIV/0!</v>
      </c>
      <c r="F141" s="93" t="e">
        <f>F137*F139</f>
        <v>#DIV/0!</v>
      </c>
      <c r="G141" s="93" t="e">
        <f t="shared" ref="G141:V141" si="105">G137*G139</f>
        <v>#DIV/0!</v>
      </c>
      <c r="H141" s="93" t="e">
        <f t="shared" si="105"/>
        <v>#DIV/0!</v>
      </c>
      <c r="I141" s="93" t="e">
        <f t="shared" si="105"/>
        <v>#DIV/0!</v>
      </c>
      <c r="J141" s="93" t="e">
        <f t="shared" si="105"/>
        <v>#DIV/0!</v>
      </c>
      <c r="K141" s="93" t="e">
        <f t="shared" si="105"/>
        <v>#DIV/0!</v>
      </c>
      <c r="L141" s="93" t="e">
        <f t="shared" si="105"/>
        <v>#DIV/0!</v>
      </c>
      <c r="M141" s="93" t="e">
        <f t="shared" si="105"/>
        <v>#DIV/0!</v>
      </c>
      <c r="N141" s="93" t="e">
        <f t="shared" si="105"/>
        <v>#DIV/0!</v>
      </c>
      <c r="O141" s="93" t="e">
        <f t="shared" si="105"/>
        <v>#DIV/0!</v>
      </c>
      <c r="P141" s="93" t="e">
        <f t="shared" si="105"/>
        <v>#DIV/0!</v>
      </c>
      <c r="Q141" s="93" t="e">
        <f t="shared" si="105"/>
        <v>#DIV/0!</v>
      </c>
      <c r="R141" s="93" t="e">
        <f t="shared" si="105"/>
        <v>#DIV/0!</v>
      </c>
      <c r="S141" s="93" t="e">
        <f t="shared" si="105"/>
        <v>#DIV/0!</v>
      </c>
      <c r="T141" s="93" t="e">
        <f t="shared" si="105"/>
        <v>#DIV/0!</v>
      </c>
      <c r="U141" s="93" t="e">
        <f t="shared" si="105"/>
        <v>#DIV/0!</v>
      </c>
      <c r="V141" s="93" t="e">
        <f t="shared" si="105"/>
        <v>#DIV/0!</v>
      </c>
      <c r="W141" s="3"/>
      <c r="X141" s="3"/>
      <c r="Y141" s="3"/>
      <c r="Z141" s="3"/>
    </row>
    <row r="142" spans="1:26" ht="13.8" x14ac:dyDescent="0.3">
      <c r="A142" s="90" t="s">
        <v>30</v>
      </c>
      <c r="B142" s="94"/>
      <c r="C142" s="95" t="e">
        <f>C138*C139</f>
        <v>#DIV/0!</v>
      </c>
      <c r="D142" s="95" t="e">
        <f>D138*D139</f>
        <v>#DIV/0!</v>
      </c>
      <c r="E142" s="95" t="e">
        <f>E138*E139</f>
        <v>#DIV/0!</v>
      </c>
      <c r="F142" s="95" t="e">
        <f>F138*F139</f>
        <v>#DIV/0!</v>
      </c>
      <c r="G142" s="95" t="e">
        <f t="shared" ref="G142:V142" si="106">G138*G139</f>
        <v>#DIV/0!</v>
      </c>
      <c r="H142" s="95" t="e">
        <f t="shared" si="106"/>
        <v>#DIV/0!</v>
      </c>
      <c r="I142" s="95" t="e">
        <f t="shared" si="106"/>
        <v>#DIV/0!</v>
      </c>
      <c r="J142" s="95" t="e">
        <f t="shared" si="106"/>
        <v>#DIV/0!</v>
      </c>
      <c r="K142" s="95" t="e">
        <f t="shared" si="106"/>
        <v>#DIV/0!</v>
      </c>
      <c r="L142" s="95" t="e">
        <f t="shared" si="106"/>
        <v>#DIV/0!</v>
      </c>
      <c r="M142" s="95" t="e">
        <f t="shared" si="106"/>
        <v>#DIV/0!</v>
      </c>
      <c r="N142" s="95" t="e">
        <f t="shared" si="106"/>
        <v>#DIV/0!</v>
      </c>
      <c r="O142" s="95" t="e">
        <f t="shared" si="106"/>
        <v>#DIV/0!</v>
      </c>
      <c r="P142" s="95" t="e">
        <f t="shared" si="106"/>
        <v>#DIV/0!</v>
      </c>
      <c r="Q142" s="95" t="e">
        <f t="shared" si="106"/>
        <v>#DIV/0!</v>
      </c>
      <c r="R142" s="95" t="e">
        <f t="shared" si="106"/>
        <v>#DIV/0!</v>
      </c>
      <c r="S142" s="95" t="e">
        <f t="shared" si="106"/>
        <v>#DIV/0!</v>
      </c>
      <c r="T142" s="95" t="e">
        <f t="shared" si="106"/>
        <v>#DIV/0!</v>
      </c>
      <c r="U142" s="95" t="e">
        <f t="shared" si="106"/>
        <v>#DIV/0!</v>
      </c>
      <c r="V142" s="95" t="e">
        <f t="shared" si="106"/>
        <v>#DIV/0!</v>
      </c>
      <c r="W142" s="3"/>
      <c r="X142" s="3"/>
      <c r="Y142" s="3"/>
      <c r="Z142" s="3"/>
    </row>
    <row r="143" spans="1:26" ht="13.8" x14ac:dyDescent="0.3">
      <c r="A143" s="90" t="s">
        <v>67</v>
      </c>
      <c r="B143" s="90"/>
      <c r="C143" s="87" t="e">
        <f>C141-C142</f>
        <v>#DIV/0!</v>
      </c>
      <c r="D143" s="87" t="e">
        <f t="shared" ref="D143:F143" si="107">D141-D142</f>
        <v>#DIV/0!</v>
      </c>
      <c r="E143" s="87" t="e">
        <f t="shared" si="107"/>
        <v>#DIV/0!</v>
      </c>
      <c r="F143" s="87" t="e">
        <f t="shared" si="107"/>
        <v>#DIV/0!</v>
      </c>
      <c r="G143" s="87" t="e">
        <f t="shared" ref="G143:V143" si="108">G141-G142</f>
        <v>#DIV/0!</v>
      </c>
      <c r="H143" s="87" t="e">
        <f t="shared" si="108"/>
        <v>#DIV/0!</v>
      </c>
      <c r="I143" s="87" t="e">
        <f t="shared" si="108"/>
        <v>#DIV/0!</v>
      </c>
      <c r="J143" s="87" t="e">
        <f t="shared" si="108"/>
        <v>#DIV/0!</v>
      </c>
      <c r="K143" s="87" t="e">
        <f t="shared" si="108"/>
        <v>#DIV/0!</v>
      </c>
      <c r="L143" s="87" t="e">
        <f t="shared" si="108"/>
        <v>#DIV/0!</v>
      </c>
      <c r="M143" s="87" t="e">
        <f t="shared" si="108"/>
        <v>#DIV/0!</v>
      </c>
      <c r="N143" s="87" t="e">
        <f t="shared" si="108"/>
        <v>#DIV/0!</v>
      </c>
      <c r="O143" s="87" t="e">
        <f t="shared" si="108"/>
        <v>#DIV/0!</v>
      </c>
      <c r="P143" s="87" t="e">
        <f t="shared" si="108"/>
        <v>#DIV/0!</v>
      </c>
      <c r="Q143" s="87" t="e">
        <f t="shared" si="108"/>
        <v>#DIV/0!</v>
      </c>
      <c r="R143" s="87" t="e">
        <f t="shared" si="108"/>
        <v>#DIV/0!</v>
      </c>
      <c r="S143" s="87" t="e">
        <f t="shared" si="108"/>
        <v>#DIV/0!</v>
      </c>
      <c r="T143" s="87" t="e">
        <f t="shared" si="108"/>
        <v>#DIV/0!</v>
      </c>
      <c r="U143" s="87" t="e">
        <f t="shared" si="108"/>
        <v>#DIV/0!</v>
      </c>
      <c r="V143" s="87" t="e">
        <f t="shared" si="108"/>
        <v>#DIV/0!</v>
      </c>
      <c r="W143" s="3"/>
      <c r="X143" s="3"/>
      <c r="Y143" s="3"/>
      <c r="Z143" s="3"/>
    </row>
    <row r="144" spans="1:26" ht="13.8" x14ac:dyDescent="0.3">
      <c r="A144" s="3"/>
      <c r="B144" s="13"/>
      <c r="C144" s="13"/>
      <c r="D144" s="13"/>
      <c r="E144" s="13"/>
      <c r="F144" s="14" t="e">
        <f>SUM(C141:F141)*3</f>
        <v>#DIV/0!</v>
      </c>
      <c r="G144" s="13"/>
      <c r="H144" s="13"/>
      <c r="I144" s="13"/>
      <c r="J144" s="14" t="e">
        <f t="shared" ref="J144" si="109">(G141+H141+I141+J141)*3</f>
        <v>#DIV/0!</v>
      </c>
      <c r="K144" s="13"/>
      <c r="L144" s="13"/>
      <c r="M144" s="13"/>
      <c r="N144" s="14" t="e">
        <f t="shared" ref="N144" si="110">(K141+L141+M141+N141)*3</f>
        <v>#DIV/0!</v>
      </c>
      <c r="O144" s="13"/>
      <c r="P144" s="13"/>
      <c r="Q144" s="13"/>
      <c r="R144" s="14" t="e">
        <f t="shared" ref="R144" si="111">(O141+P141+Q141+R141)*3</f>
        <v>#DIV/0!</v>
      </c>
      <c r="S144" s="13"/>
      <c r="T144" s="13"/>
      <c r="U144" s="13"/>
      <c r="V144" s="14" t="e">
        <f t="shared" ref="V144" si="112">(S141+T141+U141+V141)*3</f>
        <v>#DIV/0!</v>
      </c>
      <c r="W144" s="6" t="e">
        <f>SUM(B144:V144)</f>
        <v>#DIV/0!</v>
      </c>
      <c r="X144" s="3"/>
      <c r="Y144" s="3"/>
      <c r="Z144" s="3"/>
    </row>
    <row r="145" spans="1:26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</sheetData>
  <mergeCells count="34">
    <mergeCell ref="A92:B92"/>
    <mergeCell ref="B2:D2"/>
    <mergeCell ref="B3:D3"/>
    <mergeCell ref="B4:D4"/>
    <mergeCell ref="B52:E52"/>
    <mergeCell ref="K124:N124"/>
    <mergeCell ref="O124:R124"/>
    <mergeCell ref="J92:K92"/>
    <mergeCell ref="C102:F102"/>
    <mergeCell ref="R52:U52"/>
    <mergeCell ref="O102:R102"/>
    <mergeCell ref="S102:V102"/>
    <mergeCell ref="G102:J102"/>
    <mergeCell ref="K102:N102"/>
    <mergeCell ref="F52:I52"/>
    <mergeCell ref="G92:H92"/>
    <mergeCell ref="D92:E92"/>
    <mergeCell ref="C84:C86"/>
    <mergeCell ref="A1:H1"/>
    <mergeCell ref="S124:V124"/>
    <mergeCell ref="S135:V135"/>
    <mergeCell ref="O113:R113"/>
    <mergeCell ref="S113:V113"/>
    <mergeCell ref="C113:F113"/>
    <mergeCell ref="G113:J113"/>
    <mergeCell ref="K113:N113"/>
    <mergeCell ref="N52:Q52"/>
    <mergeCell ref="C135:F135"/>
    <mergeCell ref="G135:J135"/>
    <mergeCell ref="K135:N135"/>
    <mergeCell ref="O135:R135"/>
    <mergeCell ref="J52:M52"/>
    <mergeCell ref="C124:F124"/>
    <mergeCell ref="G124:J124"/>
  </mergeCells>
  <pageMargins left="0.7" right="0.7" top="0.75" bottom="0.75" header="0.3" footer="0.3"/>
  <pageSetup paperSize="9" fitToHeight="0" orientation="landscape" r:id="rId1"/>
  <rowBreaks count="1" manualBreakCount="1">
    <brk id="75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80" zoomScaleNormal="80" workbookViewId="0">
      <selection activeCell="J25" sqref="J25"/>
    </sheetView>
  </sheetViews>
  <sheetFormatPr defaultColWidth="8.88671875" defaultRowHeight="14.4" x14ac:dyDescent="0.3"/>
  <cols>
    <col min="1" max="1" width="8.88671875" style="1"/>
    <col min="2" max="2" width="35.33203125" style="1" bestFit="1" customWidth="1"/>
    <col min="3" max="3" width="15.5546875" style="1" customWidth="1"/>
    <col min="4" max="4" width="35.6640625" style="1" customWidth="1"/>
    <col min="5" max="5" width="21.88671875" style="1" customWidth="1"/>
    <col min="6" max="6" width="13.44140625" style="1" bestFit="1" customWidth="1"/>
    <col min="7" max="16384" width="8.88671875" style="1"/>
  </cols>
  <sheetData>
    <row r="1" spans="2:6" ht="15.6" x14ac:dyDescent="0.3">
      <c r="B1" s="219" t="s">
        <v>118</v>
      </c>
      <c r="C1" s="219"/>
      <c r="D1" s="219"/>
      <c r="E1" s="219"/>
    </row>
    <row r="2" spans="2:6" x14ac:dyDescent="0.3">
      <c r="B2" s="223" t="s">
        <v>105</v>
      </c>
      <c r="C2" s="223"/>
      <c r="D2" s="223"/>
      <c r="E2" s="223"/>
      <c r="F2" s="199" t="s">
        <v>17</v>
      </c>
    </row>
    <row r="3" spans="2:6" x14ac:dyDescent="0.3">
      <c r="B3" s="175" t="s">
        <v>106</v>
      </c>
      <c r="C3" s="175" t="s">
        <v>107</v>
      </c>
      <c r="D3" s="175" t="s">
        <v>108</v>
      </c>
      <c r="E3" s="175" t="s">
        <v>107</v>
      </c>
      <c r="F3" s="198">
        <f>Assumptions!B78</f>
        <v>6</v>
      </c>
    </row>
    <row r="4" spans="2:6" x14ac:dyDescent="0.3">
      <c r="B4" s="176">
        <f>Assumptions!A8</f>
        <v>0</v>
      </c>
      <c r="C4" s="186">
        <f>Assumptions!B8</f>
        <v>0</v>
      </c>
      <c r="D4" s="176">
        <f>Assumptions!A28</f>
        <v>0</v>
      </c>
      <c r="E4" s="186">
        <f>Assumptions!B28</f>
        <v>0</v>
      </c>
    </row>
    <row r="5" spans="2:6" x14ac:dyDescent="0.3">
      <c r="B5" s="201">
        <f>Assumptions!A9</f>
        <v>0</v>
      </c>
      <c r="C5" s="186">
        <f>Assumptions!B9</f>
        <v>0</v>
      </c>
      <c r="D5" s="201">
        <f>Assumptions!A29</f>
        <v>0</v>
      </c>
      <c r="E5" s="186">
        <f>Assumptions!B29</f>
        <v>0</v>
      </c>
    </row>
    <row r="6" spans="2:6" x14ac:dyDescent="0.3">
      <c r="B6" s="201">
        <f>Assumptions!A10</f>
        <v>0</v>
      </c>
      <c r="C6" s="186">
        <f>Assumptions!B10</f>
        <v>0</v>
      </c>
      <c r="D6" s="201">
        <f>Assumptions!A30</f>
        <v>0</v>
      </c>
      <c r="E6" s="186">
        <f>Assumptions!B30</f>
        <v>0</v>
      </c>
    </row>
    <row r="7" spans="2:6" x14ac:dyDescent="0.3">
      <c r="B7" s="201">
        <f>Assumptions!A11</f>
        <v>0</v>
      </c>
      <c r="C7" s="186">
        <f>Assumptions!B11</f>
        <v>0</v>
      </c>
      <c r="D7" s="201">
        <f>Assumptions!A31</f>
        <v>0</v>
      </c>
      <c r="E7" s="186">
        <f>Assumptions!B31</f>
        <v>0</v>
      </c>
    </row>
    <row r="8" spans="2:6" x14ac:dyDescent="0.3">
      <c r="B8" s="201">
        <f>Assumptions!A12</f>
        <v>0</v>
      </c>
      <c r="C8" s="186">
        <f>Assumptions!B12</f>
        <v>0</v>
      </c>
      <c r="D8" s="201">
        <f>Assumptions!A32</f>
        <v>0</v>
      </c>
      <c r="E8" s="186">
        <f>Assumptions!B32</f>
        <v>0</v>
      </c>
    </row>
    <row r="9" spans="2:6" x14ac:dyDescent="0.3">
      <c r="B9" s="201">
        <f>Assumptions!A13</f>
        <v>0</v>
      </c>
      <c r="C9" s="186">
        <f>Assumptions!B13</f>
        <v>0</v>
      </c>
      <c r="D9" s="201">
        <f>Assumptions!A33</f>
        <v>0</v>
      </c>
      <c r="E9" s="186">
        <f>Assumptions!B33</f>
        <v>0</v>
      </c>
    </row>
    <row r="10" spans="2:6" x14ac:dyDescent="0.3">
      <c r="B10" s="201">
        <f>Assumptions!A14</f>
        <v>0</v>
      </c>
      <c r="C10" s="186">
        <f>Assumptions!B14</f>
        <v>0</v>
      </c>
      <c r="D10" s="201">
        <f>Assumptions!A34</f>
        <v>0</v>
      </c>
      <c r="E10" s="186">
        <f>Assumptions!B34</f>
        <v>0</v>
      </c>
    </row>
    <row r="11" spans="2:6" ht="13.5" customHeight="1" x14ac:dyDescent="0.3">
      <c r="B11" s="201">
        <f>Assumptions!A15</f>
        <v>0</v>
      </c>
      <c r="C11" s="186">
        <f>Assumptions!B15</f>
        <v>0</v>
      </c>
      <c r="D11" s="201">
        <f>Assumptions!A35</f>
        <v>0</v>
      </c>
      <c r="E11" s="186">
        <f>Assumptions!B35</f>
        <v>0</v>
      </c>
    </row>
    <row r="12" spans="2:6" x14ac:dyDescent="0.3">
      <c r="B12" s="201">
        <f>Assumptions!A16</f>
        <v>0</v>
      </c>
      <c r="C12" s="186">
        <f>Assumptions!B16</f>
        <v>0</v>
      </c>
      <c r="D12" s="201">
        <f>Assumptions!A36</f>
        <v>0</v>
      </c>
      <c r="E12" s="186">
        <f>Assumptions!B36</f>
        <v>0</v>
      </c>
    </row>
    <row r="13" spans="2:6" x14ac:dyDescent="0.3">
      <c r="B13" s="201">
        <f>Assumptions!A17</f>
        <v>0</v>
      </c>
      <c r="C13" s="186">
        <f>Assumptions!B17</f>
        <v>0</v>
      </c>
      <c r="D13" s="201">
        <f>Assumptions!A37</f>
        <v>0</v>
      </c>
      <c r="E13" s="186">
        <f>Assumptions!B37</f>
        <v>0</v>
      </c>
    </row>
    <row r="14" spans="2:6" x14ac:dyDescent="0.3">
      <c r="B14" s="201">
        <f>Assumptions!A18</f>
        <v>0</v>
      </c>
      <c r="C14" s="186">
        <f>Assumptions!B18</f>
        <v>0</v>
      </c>
      <c r="D14" s="201">
        <f>Assumptions!A38</f>
        <v>0</v>
      </c>
      <c r="E14" s="186">
        <f>Assumptions!B38</f>
        <v>0</v>
      </c>
    </row>
    <row r="15" spans="2:6" x14ac:dyDescent="0.3">
      <c r="B15" s="201">
        <f>Assumptions!A19</f>
        <v>0</v>
      </c>
      <c r="C15" s="186">
        <f>Assumptions!B19</f>
        <v>0</v>
      </c>
      <c r="D15" s="201">
        <f>Assumptions!A39</f>
        <v>0</v>
      </c>
      <c r="E15" s="186">
        <f>Assumptions!B39</f>
        <v>0</v>
      </c>
    </row>
    <row r="16" spans="2:6" x14ac:dyDescent="0.3">
      <c r="B16" s="201" t="str">
        <f>Assumptions!A20</f>
        <v>Others ( 2% of total assets)</v>
      </c>
      <c r="C16" s="186">
        <f>Assumptions!B20</f>
        <v>0</v>
      </c>
      <c r="D16" s="201">
        <f>Assumptions!A40</f>
        <v>0</v>
      </c>
      <c r="E16" s="186">
        <f>Assumptions!B40</f>
        <v>0</v>
      </c>
    </row>
    <row r="17" spans="2:5" x14ac:dyDescent="0.3">
      <c r="B17" s="197"/>
      <c r="C17" s="186"/>
      <c r="D17" s="201">
        <f>Assumptions!A41</f>
        <v>0</v>
      </c>
      <c r="E17" s="186">
        <f>Assumptions!B41</f>
        <v>0</v>
      </c>
    </row>
    <row r="18" spans="2:5" x14ac:dyDescent="0.3">
      <c r="B18" s="176" t="str">
        <f>Assumptions!A81</f>
        <v>Inventory and materials</v>
      </c>
      <c r="C18" s="186">
        <f>Assumptions!B81</f>
        <v>0</v>
      </c>
      <c r="D18" s="201">
        <f>Assumptions!A42</f>
        <v>0</v>
      </c>
      <c r="E18" s="186">
        <f>Assumptions!B42</f>
        <v>0</v>
      </c>
    </row>
    <row r="19" spans="2:5" x14ac:dyDescent="0.3">
      <c r="B19" s="225"/>
      <c r="C19" s="226"/>
      <c r="D19" s="201">
        <f>Assumptions!A43</f>
        <v>0</v>
      </c>
      <c r="E19" s="186">
        <f>Assumptions!B43</f>
        <v>0</v>
      </c>
    </row>
    <row r="20" spans="2:5" x14ac:dyDescent="0.3">
      <c r="B20" s="227"/>
      <c r="C20" s="228"/>
      <c r="D20" s="201">
        <f>Assumptions!A44</f>
        <v>0</v>
      </c>
      <c r="E20" s="186">
        <f>Assumptions!B44</f>
        <v>0</v>
      </c>
    </row>
    <row r="21" spans="2:5" x14ac:dyDescent="0.3">
      <c r="B21" s="227"/>
      <c r="C21" s="228"/>
      <c r="D21" s="201">
        <f>Assumptions!A45</f>
        <v>0</v>
      </c>
      <c r="E21" s="186">
        <f>Assumptions!B45</f>
        <v>0</v>
      </c>
    </row>
    <row r="22" spans="2:5" x14ac:dyDescent="0.3">
      <c r="B22" s="227"/>
      <c r="C22" s="228"/>
      <c r="D22" s="201">
        <f>Assumptions!A46</f>
        <v>0</v>
      </c>
      <c r="E22" s="186">
        <f>Assumptions!B46</f>
        <v>0</v>
      </c>
    </row>
    <row r="23" spans="2:5" x14ac:dyDescent="0.3">
      <c r="B23" s="227"/>
      <c r="C23" s="228"/>
      <c r="D23" s="201">
        <f>Assumptions!A47</f>
        <v>0</v>
      </c>
      <c r="E23" s="186">
        <f>Assumptions!B47</f>
        <v>0</v>
      </c>
    </row>
    <row r="24" spans="2:5" x14ac:dyDescent="0.3">
      <c r="B24" s="227"/>
      <c r="C24" s="228"/>
      <c r="D24" s="201">
        <f>Assumptions!A48</f>
        <v>0</v>
      </c>
      <c r="E24" s="186">
        <f>Assumptions!B48</f>
        <v>0</v>
      </c>
    </row>
    <row r="25" spans="2:5" x14ac:dyDescent="0.3">
      <c r="B25" s="227"/>
      <c r="C25" s="228"/>
      <c r="D25" s="201" t="str">
        <f>Assumptions!A49</f>
        <v>Others ( 3% of total expesnes)</v>
      </c>
      <c r="E25" s="186">
        <f>Assumptions!B49</f>
        <v>0</v>
      </c>
    </row>
    <row r="26" spans="2:5" x14ac:dyDescent="0.3">
      <c r="B26" s="227"/>
      <c r="C26" s="228"/>
      <c r="D26" s="176" t="str">
        <f>Assumptions!A54</f>
        <v>Rent</v>
      </c>
      <c r="E26" s="186">
        <f>Assumptions!B54*$F$3</f>
        <v>0</v>
      </c>
    </row>
    <row r="27" spans="2:5" x14ac:dyDescent="0.3">
      <c r="B27" s="227"/>
      <c r="C27" s="228"/>
      <c r="D27" s="201" t="str">
        <f>Assumptions!A55</f>
        <v>Employee Salaries</v>
      </c>
      <c r="E27" s="186">
        <f>Assumptions!B55*$F$3</f>
        <v>0</v>
      </c>
    </row>
    <row r="28" spans="2:5" x14ac:dyDescent="0.3">
      <c r="B28" s="227"/>
      <c r="C28" s="228"/>
      <c r="D28" s="201">
        <f>Assumptions!A56</f>
        <v>0</v>
      </c>
      <c r="E28" s="186">
        <f>Assumptions!B56*$F$3</f>
        <v>0</v>
      </c>
    </row>
    <row r="29" spans="2:5" x14ac:dyDescent="0.3">
      <c r="B29" s="227"/>
      <c r="C29" s="228"/>
      <c r="D29" s="201">
        <f>Assumptions!A57</f>
        <v>0</v>
      </c>
      <c r="E29" s="186">
        <f>Assumptions!B57*$F$3</f>
        <v>0</v>
      </c>
    </row>
    <row r="30" spans="2:5" x14ac:dyDescent="0.3">
      <c r="B30" s="227"/>
      <c r="C30" s="228"/>
      <c r="D30" s="201">
        <f>Assumptions!A58</f>
        <v>0</v>
      </c>
      <c r="E30" s="186">
        <f>Assumptions!B58*$F$3</f>
        <v>0</v>
      </c>
    </row>
    <row r="31" spans="2:5" x14ac:dyDescent="0.3">
      <c r="B31" s="227"/>
      <c r="C31" s="228"/>
      <c r="D31" s="201">
        <f>Assumptions!A59</f>
        <v>0</v>
      </c>
      <c r="E31" s="186">
        <f>Assumptions!B59*$F$3</f>
        <v>0</v>
      </c>
    </row>
    <row r="32" spans="2:5" x14ac:dyDescent="0.3">
      <c r="B32" s="227"/>
      <c r="C32" s="228"/>
      <c r="D32" s="201">
        <f>Assumptions!A60</f>
        <v>0</v>
      </c>
      <c r="E32" s="186">
        <f>Assumptions!B60*$F$3</f>
        <v>0</v>
      </c>
    </row>
    <row r="33" spans="2:5" x14ac:dyDescent="0.3">
      <c r="B33" s="227"/>
      <c r="C33" s="228"/>
      <c r="D33" s="201">
        <f>Assumptions!A61</f>
        <v>0</v>
      </c>
      <c r="E33" s="186">
        <f>Assumptions!B61*$F$3</f>
        <v>0</v>
      </c>
    </row>
    <row r="34" spans="2:5" x14ac:dyDescent="0.3">
      <c r="B34" s="227"/>
      <c r="C34" s="228"/>
      <c r="D34" s="201">
        <f>Assumptions!A62</f>
        <v>0</v>
      </c>
      <c r="E34" s="186">
        <f>Assumptions!B62*$F$3</f>
        <v>0</v>
      </c>
    </row>
    <row r="35" spans="2:5" x14ac:dyDescent="0.3">
      <c r="B35" s="227"/>
      <c r="C35" s="228"/>
      <c r="D35" s="201">
        <f>Assumptions!A63</f>
        <v>0</v>
      </c>
      <c r="E35" s="186">
        <f>Assumptions!B63*$F$3</f>
        <v>0</v>
      </c>
    </row>
    <row r="36" spans="2:5" x14ac:dyDescent="0.3">
      <c r="B36" s="227"/>
      <c r="C36" s="228"/>
      <c r="D36" s="201">
        <f>Assumptions!A64</f>
        <v>0</v>
      </c>
      <c r="E36" s="186">
        <f>Assumptions!B64*$F$3</f>
        <v>0</v>
      </c>
    </row>
    <row r="37" spans="2:5" x14ac:dyDescent="0.3">
      <c r="B37" s="227"/>
      <c r="C37" s="228"/>
      <c r="D37" s="201">
        <f>Assumptions!A65</f>
        <v>0</v>
      </c>
      <c r="E37" s="186">
        <f>Assumptions!B65*$F$3</f>
        <v>0</v>
      </c>
    </row>
    <row r="38" spans="2:5" x14ac:dyDescent="0.3">
      <c r="B38" s="229"/>
      <c r="C38" s="230"/>
      <c r="D38" s="201" t="str">
        <f>Assumptions!A66</f>
        <v>Others ( 5% of monthly expesnes)</v>
      </c>
      <c r="E38" s="186">
        <f>Assumptions!B66*$F$3</f>
        <v>0</v>
      </c>
    </row>
    <row r="39" spans="2:5" x14ac:dyDescent="0.3">
      <c r="B39" s="184" t="s">
        <v>109</v>
      </c>
      <c r="C39" s="185">
        <f>SUM(C4:C18)</f>
        <v>0</v>
      </c>
      <c r="D39" s="184" t="s">
        <v>110</v>
      </c>
      <c r="E39" s="185">
        <f>SUM(E4:E38)</f>
        <v>0</v>
      </c>
    </row>
    <row r="40" spans="2:5" x14ac:dyDescent="0.3">
      <c r="B40" s="224" t="s">
        <v>111</v>
      </c>
      <c r="C40" s="224"/>
      <c r="D40" s="224"/>
      <c r="E40" s="224"/>
    </row>
    <row r="41" spans="2:5" x14ac:dyDescent="0.3">
      <c r="B41" s="224" t="s">
        <v>105</v>
      </c>
      <c r="C41" s="224"/>
      <c r="D41" s="224" t="s">
        <v>107</v>
      </c>
      <c r="E41" s="224"/>
    </row>
    <row r="42" spans="2:5" x14ac:dyDescent="0.3">
      <c r="B42" s="220" t="s">
        <v>106</v>
      </c>
      <c r="C42" s="220"/>
      <c r="D42" s="221">
        <f>C39</f>
        <v>0</v>
      </c>
      <c r="E42" s="222"/>
    </row>
    <row r="43" spans="2:5" x14ac:dyDescent="0.3">
      <c r="B43" s="220" t="s">
        <v>108</v>
      </c>
      <c r="C43" s="220"/>
      <c r="D43" s="221">
        <f>E39</f>
        <v>0</v>
      </c>
      <c r="E43" s="222"/>
    </row>
    <row r="44" spans="2:5" x14ac:dyDescent="0.3">
      <c r="B44" s="222" t="s">
        <v>80</v>
      </c>
      <c r="C44" s="222"/>
      <c r="D44" s="221">
        <f>SUM(D42:E43)</f>
        <v>0</v>
      </c>
      <c r="E44" s="222"/>
    </row>
  </sheetData>
  <mergeCells count="12">
    <mergeCell ref="B1:E1"/>
    <mergeCell ref="B43:C43"/>
    <mergeCell ref="D43:E43"/>
    <mergeCell ref="B44:C44"/>
    <mergeCell ref="D44:E44"/>
    <mergeCell ref="B2:E2"/>
    <mergeCell ref="B40:E40"/>
    <mergeCell ref="B41:C41"/>
    <mergeCell ref="D41:E41"/>
    <mergeCell ref="B42:C42"/>
    <mergeCell ref="D42:E42"/>
    <mergeCell ref="B19:C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6"/>
  <sheetViews>
    <sheetView zoomScale="60" zoomScaleNormal="60" zoomScaleSheetLayoutView="8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D51" sqref="D51"/>
    </sheetView>
  </sheetViews>
  <sheetFormatPr defaultColWidth="15.109375" defaultRowHeight="15" customHeight="1" x14ac:dyDescent="0.3"/>
  <cols>
    <col min="1" max="1" width="35.33203125" style="112" customWidth="1"/>
    <col min="2" max="2" width="1.33203125" style="112" hidden="1" customWidth="1"/>
    <col min="3" max="4" width="14.109375" style="112" bestFit="1" customWidth="1"/>
    <col min="5" max="9" width="15.44140625" style="112" bestFit="1" customWidth="1"/>
    <col min="10" max="22" width="14.109375" style="112" bestFit="1" customWidth="1"/>
    <col min="23" max="23" width="14.109375" style="112" customWidth="1"/>
    <col min="24" max="26" width="7.5546875" style="112" customWidth="1"/>
    <col min="27" max="16384" width="15.109375" style="112"/>
  </cols>
  <sheetData>
    <row r="1" spans="1:26" ht="15" customHeight="1" thickBot="1" x14ac:dyDescent="0.4">
      <c r="A1" s="15"/>
      <c r="B1" s="3"/>
      <c r="C1" s="5"/>
      <c r="D1" s="231" t="s">
        <v>115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3"/>
      <c r="T1" s="3"/>
      <c r="U1" s="3"/>
      <c r="V1" s="3"/>
      <c r="W1" s="3"/>
      <c r="X1" s="3"/>
      <c r="Y1" s="3"/>
      <c r="Z1" s="3"/>
    </row>
    <row r="2" spans="1:26" ht="13.8" x14ac:dyDescent="0.3">
      <c r="A2" s="15"/>
      <c r="B2" s="113"/>
      <c r="C2" s="234" t="s">
        <v>71</v>
      </c>
      <c r="D2" s="204"/>
      <c r="E2" s="204"/>
      <c r="F2" s="233"/>
      <c r="G2" s="234" t="s">
        <v>70</v>
      </c>
      <c r="H2" s="204"/>
      <c r="I2" s="204"/>
      <c r="J2" s="233"/>
      <c r="K2" s="234" t="s">
        <v>69</v>
      </c>
      <c r="L2" s="204"/>
      <c r="M2" s="204"/>
      <c r="N2" s="233"/>
      <c r="O2" s="234" t="s">
        <v>74</v>
      </c>
      <c r="P2" s="204"/>
      <c r="Q2" s="204"/>
      <c r="R2" s="233"/>
      <c r="S2" s="232" t="s">
        <v>75</v>
      </c>
      <c r="T2" s="204"/>
      <c r="U2" s="204"/>
      <c r="V2" s="233"/>
      <c r="W2" s="3"/>
      <c r="X2" s="3"/>
      <c r="Y2" s="3"/>
      <c r="Z2" s="3"/>
    </row>
    <row r="3" spans="1:26" ht="14.4" thickBot="1" x14ac:dyDescent="0.35">
      <c r="A3" s="99"/>
      <c r="B3" s="3"/>
      <c r="C3" s="115" t="s">
        <v>5</v>
      </c>
      <c r="D3" s="116" t="s">
        <v>6</v>
      </c>
      <c r="E3" s="116" t="s">
        <v>7</v>
      </c>
      <c r="F3" s="117" t="s">
        <v>8</v>
      </c>
      <c r="G3" s="115" t="s">
        <v>5</v>
      </c>
      <c r="H3" s="116" t="s">
        <v>6</v>
      </c>
      <c r="I3" s="116" t="s">
        <v>7</v>
      </c>
      <c r="J3" s="117" t="s">
        <v>8</v>
      </c>
      <c r="K3" s="115" t="s">
        <v>5</v>
      </c>
      <c r="L3" s="116" t="s">
        <v>6</v>
      </c>
      <c r="M3" s="116" t="s">
        <v>7</v>
      </c>
      <c r="N3" s="117" t="s">
        <v>8</v>
      </c>
      <c r="O3" s="115" t="s">
        <v>5</v>
      </c>
      <c r="P3" s="116" t="s">
        <v>6</v>
      </c>
      <c r="Q3" s="116" t="s">
        <v>7</v>
      </c>
      <c r="R3" s="117" t="s">
        <v>8</v>
      </c>
      <c r="S3" s="141" t="s">
        <v>5</v>
      </c>
      <c r="T3" s="116" t="s">
        <v>6</v>
      </c>
      <c r="U3" s="116" t="s">
        <v>7</v>
      </c>
      <c r="V3" s="117" t="s">
        <v>8</v>
      </c>
      <c r="W3" s="3"/>
      <c r="X3" s="3"/>
      <c r="Y3" s="3"/>
      <c r="Z3" s="3"/>
    </row>
    <row r="4" spans="1:26" ht="13.8" x14ac:dyDescent="0.3">
      <c r="A4" s="118" t="s">
        <v>31</v>
      </c>
      <c r="B4" s="113"/>
      <c r="C4" s="142" t="e">
        <f>SUM(Assumptions!C108,Assumptions!C119,Assumptions!C130,Assumptions!C141)*3</f>
        <v>#DIV/0!</v>
      </c>
      <c r="D4" s="142" t="e">
        <f>SUM(Assumptions!D108,Assumptions!D119,Assumptions!D130,Assumptions!D141)*3</f>
        <v>#DIV/0!</v>
      </c>
      <c r="E4" s="142" t="e">
        <f>SUM(Assumptions!E108,Assumptions!E119,Assumptions!E130,Assumptions!E141)*3</f>
        <v>#DIV/0!</v>
      </c>
      <c r="F4" s="142" t="e">
        <f>SUM(Assumptions!F108,Assumptions!F119,Assumptions!F130,Assumptions!F141)*3</f>
        <v>#DIV/0!</v>
      </c>
      <c r="G4" s="142" t="e">
        <f>SUM(Assumptions!G108,Assumptions!G119,Assumptions!G130,Assumptions!G141)*3</f>
        <v>#DIV/0!</v>
      </c>
      <c r="H4" s="142" t="e">
        <f>SUM(Assumptions!H108,Assumptions!H119,Assumptions!H130,Assumptions!H141)*3</f>
        <v>#DIV/0!</v>
      </c>
      <c r="I4" s="142" t="e">
        <f>SUM(Assumptions!I108,Assumptions!I119,Assumptions!I130,Assumptions!I141)*3</f>
        <v>#DIV/0!</v>
      </c>
      <c r="J4" s="142" t="e">
        <f>SUM(Assumptions!J108,Assumptions!J119,Assumptions!J130,Assumptions!J141)*3</f>
        <v>#DIV/0!</v>
      </c>
      <c r="K4" s="142" t="e">
        <f>SUM(Assumptions!K108,Assumptions!K119,Assumptions!K130,Assumptions!K141)*3</f>
        <v>#DIV/0!</v>
      </c>
      <c r="L4" s="142" t="e">
        <f>SUM(Assumptions!L108,Assumptions!L119,Assumptions!L130,Assumptions!L141)*3</f>
        <v>#DIV/0!</v>
      </c>
      <c r="M4" s="142" t="e">
        <f>SUM(Assumptions!M108,Assumptions!M119,Assumptions!M130,Assumptions!M141)*3</f>
        <v>#DIV/0!</v>
      </c>
      <c r="N4" s="142" t="e">
        <f>SUM(Assumptions!N108,Assumptions!N119,Assumptions!N130,Assumptions!N141)*3</f>
        <v>#DIV/0!</v>
      </c>
      <c r="O4" s="142" t="e">
        <f>SUM(Assumptions!O108,Assumptions!O119,Assumptions!O130,Assumptions!O141)*3</f>
        <v>#DIV/0!</v>
      </c>
      <c r="P4" s="142" t="e">
        <f>SUM(Assumptions!P108,Assumptions!P119,Assumptions!P130,Assumptions!P141)*3</f>
        <v>#DIV/0!</v>
      </c>
      <c r="Q4" s="142" t="e">
        <f>SUM(Assumptions!Q108,Assumptions!Q119,Assumptions!Q130,Assumptions!Q141)*3</f>
        <v>#DIV/0!</v>
      </c>
      <c r="R4" s="142" t="e">
        <f>SUM(Assumptions!R108,Assumptions!R119,Assumptions!R130,Assumptions!R141)*3</f>
        <v>#DIV/0!</v>
      </c>
      <c r="S4" s="142" t="e">
        <f>SUM(Assumptions!S108,Assumptions!S119,Assumptions!S130,Assumptions!S141)*3</f>
        <v>#DIV/0!</v>
      </c>
      <c r="T4" s="142" t="e">
        <f>SUM(Assumptions!T108,Assumptions!T119,Assumptions!T130,Assumptions!T141)*3</f>
        <v>#DIV/0!</v>
      </c>
      <c r="U4" s="142" t="e">
        <f>SUM(Assumptions!U108,Assumptions!U119,Assumptions!U130,Assumptions!U141)*3</f>
        <v>#DIV/0!</v>
      </c>
      <c r="V4" s="142" t="e">
        <f>SUM(Assumptions!V108,Assumptions!V119,Assumptions!V130,Assumptions!V141)*3</f>
        <v>#DIV/0!</v>
      </c>
      <c r="W4" s="3"/>
      <c r="X4" s="3"/>
      <c r="Y4" s="3"/>
      <c r="Z4" s="3"/>
    </row>
    <row r="5" spans="1:26" ht="18.600000000000001" customHeight="1" thickBot="1" x14ac:dyDescent="0.35">
      <c r="A5" s="119" t="s">
        <v>32</v>
      </c>
      <c r="B5" s="120"/>
      <c r="C5" s="144" t="e">
        <f>SUM(Assumptions!C109,Assumptions!C120,Assumptions!C131,Assumptions!C142)*3</f>
        <v>#DIV/0!</v>
      </c>
      <c r="D5" s="144" t="e">
        <f>SUM(Assumptions!D109,Assumptions!D120,Assumptions!D131,Assumptions!D142)*3</f>
        <v>#DIV/0!</v>
      </c>
      <c r="E5" s="144" t="e">
        <f>SUM(Assumptions!E109,Assumptions!E120,Assumptions!E131,Assumptions!E142)*3</f>
        <v>#DIV/0!</v>
      </c>
      <c r="F5" s="144" t="e">
        <f>SUM(Assumptions!F109,Assumptions!F120,Assumptions!F131,Assumptions!F142)*3</f>
        <v>#DIV/0!</v>
      </c>
      <c r="G5" s="144" t="e">
        <f>SUM(Assumptions!G109,Assumptions!G120,Assumptions!G131,Assumptions!G142)*3</f>
        <v>#DIV/0!</v>
      </c>
      <c r="H5" s="144" t="e">
        <f>SUM(Assumptions!H109,Assumptions!H120,Assumptions!H131,Assumptions!H142)*3</f>
        <v>#DIV/0!</v>
      </c>
      <c r="I5" s="144" t="e">
        <f>SUM(Assumptions!I109,Assumptions!I120,Assumptions!I131,Assumptions!I142)*3</f>
        <v>#DIV/0!</v>
      </c>
      <c r="J5" s="144" t="e">
        <f>SUM(Assumptions!J109,Assumptions!J120,Assumptions!J131,Assumptions!J142)*3</f>
        <v>#DIV/0!</v>
      </c>
      <c r="K5" s="144" t="e">
        <f>SUM(Assumptions!K109,Assumptions!K120,Assumptions!K131,Assumptions!K142)*3</f>
        <v>#DIV/0!</v>
      </c>
      <c r="L5" s="144" t="e">
        <f>SUM(Assumptions!L109,Assumptions!L120,Assumptions!L131,Assumptions!L142)*3</f>
        <v>#DIV/0!</v>
      </c>
      <c r="M5" s="144" t="e">
        <f>SUM(Assumptions!M109,Assumptions!M120,Assumptions!M131,Assumptions!M142)*3</f>
        <v>#DIV/0!</v>
      </c>
      <c r="N5" s="144" t="e">
        <f>SUM(Assumptions!N109,Assumptions!N120,Assumptions!N131,Assumptions!N142)*3</f>
        <v>#DIV/0!</v>
      </c>
      <c r="O5" s="144" t="e">
        <f>SUM(Assumptions!O109,Assumptions!O120,Assumptions!O131,Assumptions!O142)*3</f>
        <v>#DIV/0!</v>
      </c>
      <c r="P5" s="144" t="e">
        <f>SUM(Assumptions!P109,Assumptions!P120,Assumptions!P131,Assumptions!P142)*3</f>
        <v>#DIV/0!</v>
      </c>
      <c r="Q5" s="144" t="e">
        <f>SUM(Assumptions!Q109,Assumptions!Q120,Assumptions!Q131,Assumptions!Q142)*3</f>
        <v>#DIV/0!</v>
      </c>
      <c r="R5" s="144" t="e">
        <f>SUM(Assumptions!R109,Assumptions!R120,Assumptions!R131,Assumptions!R142)*3</f>
        <v>#DIV/0!</v>
      </c>
      <c r="S5" s="144" t="e">
        <f>SUM(Assumptions!S109,Assumptions!S120,Assumptions!S131,Assumptions!S142)*3</f>
        <v>#DIV/0!</v>
      </c>
      <c r="T5" s="144" t="e">
        <f>SUM(Assumptions!T109,Assumptions!T120,Assumptions!T131,Assumptions!T142)*3</f>
        <v>#DIV/0!</v>
      </c>
      <c r="U5" s="144" t="e">
        <f>SUM(Assumptions!U109,Assumptions!U120,Assumptions!U131,Assumptions!U142)*3</f>
        <v>#DIV/0!</v>
      </c>
      <c r="V5" s="144" t="e">
        <f>SUM(Assumptions!V109,Assumptions!V120,Assumptions!V131,Assumptions!V142)*3</f>
        <v>#DIV/0!</v>
      </c>
      <c r="X5" s="3"/>
      <c r="Y5" s="3"/>
      <c r="Z5" s="3"/>
    </row>
    <row r="6" spans="1:26" ht="14.4" thickBot="1" x14ac:dyDescent="0.35">
      <c r="A6" s="121"/>
      <c r="B6" s="3"/>
      <c r="C6" s="157"/>
      <c r="D6" s="158"/>
      <c r="E6" s="65"/>
      <c r="F6" s="159" t="e">
        <f>SUM(C4:F4)</f>
        <v>#DIV/0!</v>
      </c>
      <c r="G6" s="157"/>
      <c r="H6" s="158"/>
      <c r="I6" s="158"/>
      <c r="J6" s="159" t="e">
        <f>SUM(G4:J4)</f>
        <v>#DIV/0!</v>
      </c>
      <c r="K6" s="157"/>
      <c r="L6" s="158"/>
      <c r="M6" s="158"/>
      <c r="N6" s="159" t="e">
        <f>SUM(K4:N4)</f>
        <v>#DIV/0!</v>
      </c>
      <c r="O6" s="157"/>
      <c r="P6" s="158"/>
      <c r="Q6" s="158"/>
      <c r="R6" s="159" t="e">
        <f>SUM(O4:R4)</f>
        <v>#DIV/0!</v>
      </c>
      <c r="S6" s="65"/>
      <c r="T6" s="158"/>
      <c r="U6" s="158"/>
      <c r="V6" s="159" t="e">
        <f>SUM(S4:V4)</f>
        <v>#DIV/0!</v>
      </c>
      <c r="X6" s="3"/>
      <c r="Y6" s="3"/>
      <c r="Z6" s="3"/>
    </row>
    <row r="7" spans="1:26" ht="13.8" x14ac:dyDescent="0.3">
      <c r="A7" s="118" t="s">
        <v>33</v>
      </c>
      <c r="B7" s="113"/>
      <c r="C7" s="146" t="e">
        <f t="shared" ref="C7" si="0">C4-C5</f>
        <v>#DIV/0!</v>
      </c>
      <c r="D7" s="146" t="e">
        <f t="shared" ref="D7:V7" si="1">D4-D5</f>
        <v>#DIV/0!</v>
      </c>
      <c r="E7" s="146" t="e">
        <f t="shared" si="1"/>
        <v>#DIV/0!</v>
      </c>
      <c r="F7" s="146" t="e">
        <f t="shared" si="1"/>
        <v>#DIV/0!</v>
      </c>
      <c r="G7" s="146" t="e">
        <f t="shared" si="1"/>
        <v>#DIV/0!</v>
      </c>
      <c r="H7" s="146" t="e">
        <f t="shared" si="1"/>
        <v>#DIV/0!</v>
      </c>
      <c r="I7" s="146" t="e">
        <f t="shared" si="1"/>
        <v>#DIV/0!</v>
      </c>
      <c r="J7" s="146" t="e">
        <f t="shared" si="1"/>
        <v>#DIV/0!</v>
      </c>
      <c r="K7" s="146" t="e">
        <f t="shared" si="1"/>
        <v>#DIV/0!</v>
      </c>
      <c r="L7" s="146" t="e">
        <f t="shared" si="1"/>
        <v>#DIV/0!</v>
      </c>
      <c r="M7" s="146" t="e">
        <f t="shared" si="1"/>
        <v>#DIV/0!</v>
      </c>
      <c r="N7" s="146" t="e">
        <f t="shared" si="1"/>
        <v>#DIV/0!</v>
      </c>
      <c r="O7" s="146" t="e">
        <f t="shared" si="1"/>
        <v>#DIV/0!</v>
      </c>
      <c r="P7" s="146" t="e">
        <f t="shared" si="1"/>
        <v>#DIV/0!</v>
      </c>
      <c r="Q7" s="146" t="e">
        <f t="shared" si="1"/>
        <v>#DIV/0!</v>
      </c>
      <c r="R7" s="146" t="e">
        <f t="shared" si="1"/>
        <v>#DIV/0!</v>
      </c>
      <c r="S7" s="146" t="e">
        <f t="shared" si="1"/>
        <v>#DIV/0!</v>
      </c>
      <c r="T7" s="146" t="e">
        <f t="shared" si="1"/>
        <v>#DIV/0!</v>
      </c>
      <c r="U7" s="146" t="e">
        <f t="shared" si="1"/>
        <v>#DIV/0!</v>
      </c>
      <c r="V7" s="146" t="e">
        <f t="shared" si="1"/>
        <v>#DIV/0!</v>
      </c>
      <c r="W7" s="3"/>
      <c r="X7" s="3"/>
      <c r="Y7" s="3"/>
      <c r="Z7" s="3"/>
    </row>
    <row r="8" spans="1:26" ht="14.4" thickBot="1" x14ac:dyDescent="0.35">
      <c r="A8" s="119" t="s">
        <v>34</v>
      </c>
      <c r="B8" s="122"/>
      <c r="C8" s="147" t="e">
        <f t="shared" ref="C8" si="2">C7/C4</f>
        <v>#DIV/0!</v>
      </c>
      <c r="D8" s="147" t="e">
        <f t="shared" ref="D8:V8" si="3">D7/D4</f>
        <v>#DIV/0!</v>
      </c>
      <c r="E8" s="147" t="e">
        <f t="shared" si="3"/>
        <v>#DIV/0!</v>
      </c>
      <c r="F8" s="147" t="e">
        <f t="shared" si="3"/>
        <v>#DIV/0!</v>
      </c>
      <c r="G8" s="147" t="e">
        <f t="shared" si="3"/>
        <v>#DIV/0!</v>
      </c>
      <c r="H8" s="147" t="e">
        <f t="shared" si="3"/>
        <v>#DIV/0!</v>
      </c>
      <c r="I8" s="147" t="e">
        <f t="shared" si="3"/>
        <v>#DIV/0!</v>
      </c>
      <c r="J8" s="147" t="e">
        <f t="shared" si="3"/>
        <v>#DIV/0!</v>
      </c>
      <c r="K8" s="147" t="e">
        <f t="shared" si="3"/>
        <v>#DIV/0!</v>
      </c>
      <c r="L8" s="147" t="e">
        <f t="shared" si="3"/>
        <v>#DIV/0!</v>
      </c>
      <c r="M8" s="147" t="e">
        <f t="shared" si="3"/>
        <v>#DIV/0!</v>
      </c>
      <c r="N8" s="147" t="e">
        <f t="shared" si="3"/>
        <v>#DIV/0!</v>
      </c>
      <c r="O8" s="147" t="e">
        <f t="shared" si="3"/>
        <v>#DIV/0!</v>
      </c>
      <c r="P8" s="147" t="e">
        <f t="shared" si="3"/>
        <v>#DIV/0!</v>
      </c>
      <c r="Q8" s="147" t="e">
        <f t="shared" si="3"/>
        <v>#DIV/0!</v>
      </c>
      <c r="R8" s="147" t="e">
        <f t="shared" si="3"/>
        <v>#DIV/0!</v>
      </c>
      <c r="S8" s="147" t="e">
        <f t="shared" si="3"/>
        <v>#DIV/0!</v>
      </c>
      <c r="T8" s="147" t="e">
        <f t="shared" si="3"/>
        <v>#DIV/0!</v>
      </c>
      <c r="U8" s="147" t="e">
        <f t="shared" si="3"/>
        <v>#DIV/0!</v>
      </c>
      <c r="V8" s="147" t="e">
        <f t="shared" si="3"/>
        <v>#DIV/0!</v>
      </c>
      <c r="W8" s="3"/>
      <c r="X8" s="3"/>
      <c r="Y8" s="3"/>
      <c r="Z8" s="3"/>
    </row>
    <row r="9" spans="1:26" ht="13.8" x14ac:dyDescent="0.3">
      <c r="A9" s="123" t="s">
        <v>113</v>
      </c>
      <c r="B9" s="113"/>
      <c r="C9" s="160"/>
      <c r="D9" s="161"/>
      <c r="E9" s="161"/>
      <c r="F9" s="143"/>
      <c r="G9" s="160"/>
      <c r="H9" s="161"/>
      <c r="I9" s="161"/>
      <c r="J9" s="143"/>
      <c r="K9" s="160"/>
      <c r="L9" s="161"/>
      <c r="M9" s="161"/>
      <c r="N9" s="143"/>
      <c r="O9" s="162"/>
      <c r="P9" s="163"/>
      <c r="Q9" s="163"/>
      <c r="R9" s="164"/>
      <c r="S9" s="162"/>
      <c r="T9" s="163"/>
      <c r="U9" s="163"/>
      <c r="V9" s="164"/>
      <c r="W9" s="3"/>
      <c r="X9" s="3"/>
      <c r="Y9" s="3"/>
      <c r="Z9" s="3"/>
    </row>
    <row r="10" spans="1:26" ht="13.8" x14ac:dyDescent="0.3">
      <c r="A10" s="126" t="str">
        <f>Assumptions!A54</f>
        <v>Rent</v>
      </c>
      <c r="B10" s="3"/>
      <c r="C10" s="148">
        <f>Assumptions!B54*3</f>
        <v>0</v>
      </c>
      <c r="D10" s="148">
        <f>Assumptions!C54*3</f>
        <v>0</v>
      </c>
      <c r="E10" s="148">
        <f>Assumptions!D54*3</f>
        <v>0</v>
      </c>
      <c r="F10" s="148">
        <f>Assumptions!E54*3</f>
        <v>0</v>
      </c>
      <c r="G10" s="148">
        <f>Assumptions!F54*3</f>
        <v>0</v>
      </c>
      <c r="H10" s="148">
        <f>Assumptions!G54*3</f>
        <v>0</v>
      </c>
      <c r="I10" s="148">
        <f>Assumptions!H54*3</f>
        <v>0</v>
      </c>
      <c r="J10" s="148">
        <f>Assumptions!I54*3</f>
        <v>0</v>
      </c>
      <c r="K10" s="148">
        <f>Assumptions!J54*3</f>
        <v>0</v>
      </c>
      <c r="L10" s="148">
        <f>Assumptions!K54*3</f>
        <v>0</v>
      </c>
      <c r="M10" s="148">
        <f>Assumptions!L54*3</f>
        <v>0</v>
      </c>
      <c r="N10" s="148">
        <f>Assumptions!M54*3</f>
        <v>0</v>
      </c>
      <c r="O10" s="148">
        <f>Assumptions!N54*3</f>
        <v>0</v>
      </c>
      <c r="P10" s="148">
        <f>Assumptions!O54*3</f>
        <v>0</v>
      </c>
      <c r="Q10" s="148">
        <f>Assumptions!P54*3</f>
        <v>0</v>
      </c>
      <c r="R10" s="148">
        <f>Assumptions!Q54*3</f>
        <v>0</v>
      </c>
      <c r="S10" s="148">
        <f>Assumptions!R54*3</f>
        <v>0</v>
      </c>
      <c r="T10" s="148">
        <f>Assumptions!S54*3</f>
        <v>0</v>
      </c>
      <c r="U10" s="148">
        <f>Assumptions!T54*3</f>
        <v>0</v>
      </c>
      <c r="V10" s="148">
        <f>Assumptions!U54*3</f>
        <v>0</v>
      </c>
      <c r="W10" s="3"/>
      <c r="X10" s="3"/>
      <c r="Y10" s="3"/>
      <c r="Z10" s="3"/>
    </row>
    <row r="11" spans="1:26" ht="16.5" customHeight="1" x14ac:dyDescent="0.3">
      <c r="A11" s="126" t="str">
        <f>Assumptions!A55</f>
        <v>Employee Salaries</v>
      </c>
      <c r="B11" s="3"/>
      <c r="C11" s="148">
        <f>Assumptions!B55*3</f>
        <v>0</v>
      </c>
      <c r="D11" s="148">
        <f>Assumptions!C55*3</f>
        <v>0</v>
      </c>
      <c r="E11" s="148">
        <f>Assumptions!D55*3</f>
        <v>0</v>
      </c>
      <c r="F11" s="148">
        <f>Assumptions!E55*3</f>
        <v>0</v>
      </c>
      <c r="G11" s="148">
        <f>Assumptions!F55*3</f>
        <v>0</v>
      </c>
      <c r="H11" s="148">
        <f>Assumptions!G55*3</f>
        <v>0</v>
      </c>
      <c r="I11" s="148">
        <f>Assumptions!H55*3</f>
        <v>0</v>
      </c>
      <c r="J11" s="148">
        <f>Assumptions!I55*3</f>
        <v>0</v>
      </c>
      <c r="K11" s="148">
        <f>Assumptions!J55*3</f>
        <v>0</v>
      </c>
      <c r="L11" s="148">
        <f>Assumptions!K55*3</f>
        <v>0</v>
      </c>
      <c r="M11" s="148">
        <f>Assumptions!L55*3</f>
        <v>0</v>
      </c>
      <c r="N11" s="148">
        <f>Assumptions!M55*3</f>
        <v>0</v>
      </c>
      <c r="O11" s="148">
        <f>Assumptions!N55*3</f>
        <v>0</v>
      </c>
      <c r="P11" s="148">
        <f>Assumptions!O55*3</f>
        <v>0</v>
      </c>
      <c r="Q11" s="148">
        <f>Assumptions!P55*3</f>
        <v>0</v>
      </c>
      <c r="R11" s="148">
        <f>Assumptions!Q55*3</f>
        <v>0</v>
      </c>
      <c r="S11" s="148">
        <f>Assumptions!R55*3</f>
        <v>0</v>
      </c>
      <c r="T11" s="148">
        <f>Assumptions!S55*3</f>
        <v>0</v>
      </c>
      <c r="U11" s="148">
        <f>Assumptions!T55*3</f>
        <v>0</v>
      </c>
      <c r="V11" s="148">
        <f>Assumptions!U55*3</f>
        <v>0</v>
      </c>
      <c r="W11" s="3"/>
      <c r="X11" s="3"/>
      <c r="Y11" s="3"/>
      <c r="Z11" s="3"/>
    </row>
    <row r="12" spans="1:26" ht="16.5" customHeight="1" x14ac:dyDescent="0.3">
      <c r="A12" s="126">
        <f>Assumptions!A56</f>
        <v>0</v>
      </c>
      <c r="B12" s="3"/>
      <c r="C12" s="148">
        <f>Assumptions!B56*3</f>
        <v>0</v>
      </c>
      <c r="D12" s="148">
        <f>Assumptions!C56*3</f>
        <v>0</v>
      </c>
      <c r="E12" s="148">
        <f>Assumptions!D56*3</f>
        <v>0</v>
      </c>
      <c r="F12" s="148">
        <f>Assumptions!E56*3</f>
        <v>0</v>
      </c>
      <c r="G12" s="148">
        <f>Assumptions!F56*3</f>
        <v>0</v>
      </c>
      <c r="H12" s="148">
        <f>Assumptions!G56*3</f>
        <v>0</v>
      </c>
      <c r="I12" s="148">
        <f>Assumptions!H56*3</f>
        <v>0</v>
      </c>
      <c r="J12" s="148">
        <f>Assumptions!I56*3</f>
        <v>0</v>
      </c>
      <c r="K12" s="148">
        <f>Assumptions!J56*3</f>
        <v>0</v>
      </c>
      <c r="L12" s="148">
        <f>Assumptions!K56*3</f>
        <v>0</v>
      </c>
      <c r="M12" s="148">
        <f>Assumptions!L56*3</f>
        <v>0</v>
      </c>
      <c r="N12" s="148">
        <f>Assumptions!M56*3</f>
        <v>0</v>
      </c>
      <c r="O12" s="148">
        <f>Assumptions!N56*3</f>
        <v>0</v>
      </c>
      <c r="P12" s="148">
        <f>Assumptions!O56*3</f>
        <v>0</v>
      </c>
      <c r="Q12" s="148">
        <f>Assumptions!P56*3</f>
        <v>0</v>
      </c>
      <c r="R12" s="148">
        <f>Assumptions!Q56*3</f>
        <v>0</v>
      </c>
      <c r="S12" s="148">
        <f>Assumptions!R56*3</f>
        <v>0</v>
      </c>
      <c r="T12" s="148">
        <f>Assumptions!S56*3</f>
        <v>0</v>
      </c>
      <c r="U12" s="148">
        <f>Assumptions!T56*3</f>
        <v>0</v>
      </c>
      <c r="V12" s="148">
        <f>Assumptions!U56*3</f>
        <v>0</v>
      </c>
      <c r="W12" s="3"/>
      <c r="X12" s="3"/>
      <c r="Y12" s="3"/>
      <c r="Z12" s="3"/>
    </row>
    <row r="13" spans="1:26" ht="13.8" x14ac:dyDescent="0.3">
      <c r="A13" s="126">
        <f>Assumptions!A57</f>
        <v>0</v>
      </c>
      <c r="B13" s="3"/>
      <c r="C13" s="148">
        <f>Assumptions!B57*3</f>
        <v>0</v>
      </c>
      <c r="D13" s="148">
        <f>Assumptions!C57*3</f>
        <v>0</v>
      </c>
      <c r="E13" s="148">
        <f>Assumptions!D57*3</f>
        <v>0</v>
      </c>
      <c r="F13" s="148">
        <f>Assumptions!E57*3</f>
        <v>0</v>
      </c>
      <c r="G13" s="148">
        <f>Assumptions!F57*3</f>
        <v>0</v>
      </c>
      <c r="H13" s="148">
        <f>Assumptions!G57*3</f>
        <v>0</v>
      </c>
      <c r="I13" s="148">
        <f>Assumptions!H57*3</f>
        <v>0</v>
      </c>
      <c r="J13" s="148">
        <f>Assumptions!I57*3</f>
        <v>0</v>
      </c>
      <c r="K13" s="148">
        <f>Assumptions!J57*3</f>
        <v>0</v>
      </c>
      <c r="L13" s="148">
        <f>Assumptions!K57*3</f>
        <v>0</v>
      </c>
      <c r="M13" s="148">
        <f>Assumptions!L57*3</f>
        <v>0</v>
      </c>
      <c r="N13" s="148">
        <f>Assumptions!M57*3</f>
        <v>0</v>
      </c>
      <c r="O13" s="148">
        <f>Assumptions!N57*3</f>
        <v>0</v>
      </c>
      <c r="P13" s="148">
        <f>Assumptions!O57*3</f>
        <v>0</v>
      </c>
      <c r="Q13" s="148">
        <f>Assumptions!P57*3</f>
        <v>0</v>
      </c>
      <c r="R13" s="148">
        <f>Assumptions!Q57*3</f>
        <v>0</v>
      </c>
      <c r="S13" s="148">
        <f>Assumptions!R57*3</f>
        <v>0</v>
      </c>
      <c r="T13" s="148">
        <f>Assumptions!S57*3</f>
        <v>0</v>
      </c>
      <c r="U13" s="148">
        <f>Assumptions!T57*3</f>
        <v>0</v>
      </c>
      <c r="V13" s="148">
        <f>Assumptions!U57*3</f>
        <v>0</v>
      </c>
      <c r="W13" s="3"/>
      <c r="X13" s="3"/>
      <c r="Y13" s="3"/>
      <c r="Z13" s="3"/>
    </row>
    <row r="14" spans="1:26" ht="13.8" x14ac:dyDescent="0.3">
      <c r="A14" s="126">
        <f>Assumptions!A58</f>
        <v>0</v>
      </c>
      <c r="B14" s="3"/>
      <c r="C14" s="148">
        <f>Assumptions!B58*3</f>
        <v>0</v>
      </c>
      <c r="D14" s="148">
        <f>Assumptions!C58*3</f>
        <v>0</v>
      </c>
      <c r="E14" s="148">
        <f>Assumptions!D58*3</f>
        <v>0</v>
      </c>
      <c r="F14" s="148">
        <f>Assumptions!E58*3</f>
        <v>0</v>
      </c>
      <c r="G14" s="148">
        <f>Assumptions!F58*3</f>
        <v>0</v>
      </c>
      <c r="H14" s="148">
        <f>Assumptions!G58*3</f>
        <v>0</v>
      </c>
      <c r="I14" s="148">
        <f>Assumptions!H58*3</f>
        <v>0</v>
      </c>
      <c r="J14" s="148">
        <f>Assumptions!I58*3</f>
        <v>0</v>
      </c>
      <c r="K14" s="148">
        <f>Assumptions!J58*3</f>
        <v>0</v>
      </c>
      <c r="L14" s="148">
        <f>Assumptions!K58*3</f>
        <v>0</v>
      </c>
      <c r="M14" s="148">
        <f>Assumptions!L58*3</f>
        <v>0</v>
      </c>
      <c r="N14" s="148">
        <f>Assumptions!M58*3</f>
        <v>0</v>
      </c>
      <c r="O14" s="148">
        <f>Assumptions!N58*3</f>
        <v>0</v>
      </c>
      <c r="P14" s="148">
        <f>Assumptions!O58*3</f>
        <v>0</v>
      </c>
      <c r="Q14" s="148">
        <f>Assumptions!P58*3</f>
        <v>0</v>
      </c>
      <c r="R14" s="148">
        <f>Assumptions!Q58*3</f>
        <v>0</v>
      </c>
      <c r="S14" s="148">
        <f>Assumptions!R58*3</f>
        <v>0</v>
      </c>
      <c r="T14" s="148">
        <f>Assumptions!S58*3</f>
        <v>0</v>
      </c>
      <c r="U14" s="148">
        <f>Assumptions!T58*3</f>
        <v>0</v>
      </c>
      <c r="V14" s="148">
        <f>Assumptions!U58*3</f>
        <v>0</v>
      </c>
      <c r="W14" s="3"/>
      <c r="X14" s="3"/>
      <c r="Y14" s="3"/>
      <c r="Z14" s="3"/>
    </row>
    <row r="15" spans="1:26" ht="13.8" x14ac:dyDescent="0.3">
      <c r="A15" s="126">
        <f>Assumptions!A59</f>
        <v>0</v>
      </c>
      <c r="B15" s="3"/>
      <c r="C15" s="148">
        <f>Assumptions!B59*3</f>
        <v>0</v>
      </c>
      <c r="D15" s="148">
        <f>Assumptions!C59*3</f>
        <v>0</v>
      </c>
      <c r="E15" s="148">
        <f>Assumptions!D59*3</f>
        <v>0</v>
      </c>
      <c r="F15" s="148">
        <f>Assumptions!E59*3</f>
        <v>0</v>
      </c>
      <c r="G15" s="148">
        <f>Assumptions!F59*3</f>
        <v>0</v>
      </c>
      <c r="H15" s="148">
        <f>Assumptions!G59*3</f>
        <v>0</v>
      </c>
      <c r="I15" s="148">
        <f>Assumptions!H59*3</f>
        <v>0</v>
      </c>
      <c r="J15" s="148">
        <f>Assumptions!I59*3</f>
        <v>0</v>
      </c>
      <c r="K15" s="148">
        <f>Assumptions!J59*3</f>
        <v>0</v>
      </c>
      <c r="L15" s="148">
        <f>Assumptions!K59*3</f>
        <v>0</v>
      </c>
      <c r="M15" s="148">
        <f>Assumptions!L59*3</f>
        <v>0</v>
      </c>
      <c r="N15" s="148">
        <f>Assumptions!M59*3</f>
        <v>0</v>
      </c>
      <c r="O15" s="148">
        <f>Assumptions!N59*3</f>
        <v>0</v>
      </c>
      <c r="P15" s="148">
        <f>Assumptions!O59*3</f>
        <v>0</v>
      </c>
      <c r="Q15" s="148">
        <f>Assumptions!P59*3</f>
        <v>0</v>
      </c>
      <c r="R15" s="148">
        <f>Assumptions!Q59*3</f>
        <v>0</v>
      </c>
      <c r="S15" s="148">
        <f>Assumptions!R59*3</f>
        <v>0</v>
      </c>
      <c r="T15" s="148">
        <f>Assumptions!S59*3</f>
        <v>0</v>
      </c>
      <c r="U15" s="148">
        <f>Assumptions!T59*3</f>
        <v>0</v>
      </c>
      <c r="V15" s="148">
        <f>Assumptions!U59*3</f>
        <v>0</v>
      </c>
      <c r="W15" s="3"/>
      <c r="X15" s="3"/>
      <c r="Y15" s="3"/>
      <c r="Z15" s="3"/>
    </row>
    <row r="16" spans="1:26" ht="13.8" x14ac:dyDescent="0.3">
      <c r="A16" s="126">
        <f>Assumptions!A60</f>
        <v>0</v>
      </c>
      <c r="B16" s="3"/>
      <c r="C16" s="148">
        <f>Assumptions!B60*3</f>
        <v>0</v>
      </c>
      <c r="D16" s="148">
        <f>Assumptions!C60*3</f>
        <v>0</v>
      </c>
      <c r="E16" s="148">
        <f>Assumptions!D60*3</f>
        <v>0</v>
      </c>
      <c r="F16" s="148">
        <f>Assumptions!E60*3</f>
        <v>0</v>
      </c>
      <c r="G16" s="148">
        <f>Assumptions!F60*3</f>
        <v>0</v>
      </c>
      <c r="H16" s="148">
        <f>Assumptions!G60*3</f>
        <v>0</v>
      </c>
      <c r="I16" s="148">
        <f>Assumptions!H60*3</f>
        <v>0</v>
      </c>
      <c r="J16" s="148">
        <f>Assumptions!I60*3</f>
        <v>0</v>
      </c>
      <c r="K16" s="148">
        <f>Assumptions!J60*3</f>
        <v>0</v>
      </c>
      <c r="L16" s="148">
        <f>Assumptions!K60*3</f>
        <v>0</v>
      </c>
      <c r="M16" s="148">
        <f>Assumptions!L60*3</f>
        <v>0</v>
      </c>
      <c r="N16" s="148">
        <f>Assumptions!M60*3</f>
        <v>0</v>
      </c>
      <c r="O16" s="148">
        <f>Assumptions!N60*3</f>
        <v>0</v>
      </c>
      <c r="P16" s="148">
        <f>Assumptions!O60*3</f>
        <v>0</v>
      </c>
      <c r="Q16" s="148">
        <f>Assumptions!P60*3</f>
        <v>0</v>
      </c>
      <c r="R16" s="148">
        <f>Assumptions!Q60*3</f>
        <v>0</v>
      </c>
      <c r="S16" s="148">
        <f>Assumptions!R60*3</f>
        <v>0</v>
      </c>
      <c r="T16" s="148">
        <f>Assumptions!S60*3</f>
        <v>0</v>
      </c>
      <c r="U16" s="148">
        <f>Assumptions!T60*3</f>
        <v>0</v>
      </c>
      <c r="V16" s="148">
        <f>Assumptions!U60*3</f>
        <v>0</v>
      </c>
      <c r="W16" s="3"/>
      <c r="X16" s="3"/>
      <c r="Y16" s="3"/>
      <c r="Z16" s="3"/>
    </row>
    <row r="17" spans="1:26" ht="13.8" x14ac:dyDescent="0.3">
      <c r="A17" s="126">
        <f>Assumptions!A61</f>
        <v>0</v>
      </c>
      <c r="B17" s="3"/>
      <c r="C17" s="148">
        <f>Assumptions!B61*3</f>
        <v>0</v>
      </c>
      <c r="D17" s="148">
        <f>Assumptions!C61*3</f>
        <v>0</v>
      </c>
      <c r="E17" s="148">
        <f>Assumptions!D61*3</f>
        <v>0</v>
      </c>
      <c r="F17" s="148">
        <f>Assumptions!E61*3</f>
        <v>0</v>
      </c>
      <c r="G17" s="148">
        <f>Assumptions!F61*3</f>
        <v>0</v>
      </c>
      <c r="H17" s="148">
        <f>Assumptions!G61*3</f>
        <v>0</v>
      </c>
      <c r="I17" s="148">
        <f>Assumptions!H61*3</f>
        <v>0</v>
      </c>
      <c r="J17" s="148">
        <f>Assumptions!I61*3</f>
        <v>0</v>
      </c>
      <c r="K17" s="148">
        <f>Assumptions!J61*3</f>
        <v>0</v>
      </c>
      <c r="L17" s="148">
        <f>Assumptions!K61*3</f>
        <v>0</v>
      </c>
      <c r="M17" s="148">
        <f>Assumptions!L61*3</f>
        <v>0</v>
      </c>
      <c r="N17" s="148">
        <f>Assumptions!M61*3</f>
        <v>0</v>
      </c>
      <c r="O17" s="148">
        <f>Assumptions!N61*3</f>
        <v>0</v>
      </c>
      <c r="P17" s="148">
        <f>Assumptions!O61*3</f>
        <v>0</v>
      </c>
      <c r="Q17" s="148">
        <f>Assumptions!P61*3</f>
        <v>0</v>
      </c>
      <c r="R17" s="148">
        <f>Assumptions!Q61*3</f>
        <v>0</v>
      </c>
      <c r="S17" s="148">
        <f>Assumptions!R61*3</f>
        <v>0</v>
      </c>
      <c r="T17" s="148">
        <f>Assumptions!S61*3</f>
        <v>0</v>
      </c>
      <c r="U17" s="148">
        <f>Assumptions!T61*3</f>
        <v>0</v>
      </c>
      <c r="V17" s="148">
        <f>Assumptions!U61*3</f>
        <v>0</v>
      </c>
      <c r="W17" s="3"/>
      <c r="X17" s="3"/>
      <c r="Y17" s="3"/>
      <c r="Z17" s="3"/>
    </row>
    <row r="18" spans="1:26" ht="13.8" x14ac:dyDescent="0.3">
      <c r="A18" s="126">
        <f>Assumptions!A62</f>
        <v>0</v>
      </c>
      <c r="B18" s="3"/>
      <c r="C18" s="148">
        <f>Assumptions!B62*3</f>
        <v>0</v>
      </c>
      <c r="D18" s="148">
        <f>Assumptions!C62*3</f>
        <v>0</v>
      </c>
      <c r="E18" s="148">
        <f>Assumptions!D62*3</f>
        <v>0</v>
      </c>
      <c r="F18" s="148">
        <f>Assumptions!E62*3</f>
        <v>0</v>
      </c>
      <c r="G18" s="148">
        <f>Assumptions!F62*3</f>
        <v>0</v>
      </c>
      <c r="H18" s="148">
        <f>Assumptions!G62*3</f>
        <v>0</v>
      </c>
      <c r="I18" s="148">
        <f>Assumptions!H62*3</f>
        <v>0</v>
      </c>
      <c r="J18" s="148">
        <f>Assumptions!I62*3</f>
        <v>0</v>
      </c>
      <c r="K18" s="148">
        <f>Assumptions!J62*3</f>
        <v>0</v>
      </c>
      <c r="L18" s="148">
        <f>Assumptions!K62*3</f>
        <v>0</v>
      </c>
      <c r="M18" s="148">
        <f>Assumptions!L62*3</f>
        <v>0</v>
      </c>
      <c r="N18" s="148">
        <f>Assumptions!M62*3</f>
        <v>0</v>
      </c>
      <c r="O18" s="148">
        <f>Assumptions!N62*3</f>
        <v>0</v>
      </c>
      <c r="P18" s="148">
        <f>Assumptions!O62*3</f>
        <v>0</v>
      </c>
      <c r="Q18" s="148">
        <f>Assumptions!P62*3</f>
        <v>0</v>
      </c>
      <c r="R18" s="148">
        <f>Assumptions!Q62*3</f>
        <v>0</v>
      </c>
      <c r="S18" s="148">
        <f>Assumptions!R62*3</f>
        <v>0</v>
      </c>
      <c r="T18" s="148">
        <f>Assumptions!S62*3</f>
        <v>0</v>
      </c>
      <c r="U18" s="148">
        <f>Assumptions!T62*3</f>
        <v>0</v>
      </c>
      <c r="V18" s="148">
        <f>Assumptions!U62*3</f>
        <v>0</v>
      </c>
      <c r="W18" s="3"/>
      <c r="X18" s="3"/>
      <c r="Y18" s="3"/>
      <c r="Z18" s="3"/>
    </row>
    <row r="19" spans="1:26" ht="13.8" x14ac:dyDescent="0.3">
      <c r="A19" s="126">
        <f>Assumptions!A63</f>
        <v>0</v>
      </c>
      <c r="B19" s="3"/>
      <c r="C19" s="148">
        <f>Assumptions!B63*3</f>
        <v>0</v>
      </c>
      <c r="D19" s="148">
        <f>Assumptions!C63*3</f>
        <v>0</v>
      </c>
      <c r="E19" s="148">
        <f>Assumptions!D63*3</f>
        <v>0</v>
      </c>
      <c r="F19" s="148">
        <f>Assumptions!E63*3</f>
        <v>0</v>
      </c>
      <c r="G19" s="148">
        <f>Assumptions!F63*3</f>
        <v>0</v>
      </c>
      <c r="H19" s="148">
        <f>Assumptions!G63*3</f>
        <v>0</v>
      </c>
      <c r="I19" s="148">
        <f>Assumptions!H63*3</f>
        <v>0</v>
      </c>
      <c r="J19" s="148">
        <f>Assumptions!I63*3</f>
        <v>0</v>
      </c>
      <c r="K19" s="148">
        <f>Assumptions!J63*3</f>
        <v>0</v>
      </c>
      <c r="L19" s="148">
        <f>Assumptions!K63*3</f>
        <v>0</v>
      </c>
      <c r="M19" s="148">
        <f>Assumptions!L63*3</f>
        <v>0</v>
      </c>
      <c r="N19" s="148">
        <f>Assumptions!M63*3</f>
        <v>0</v>
      </c>
      <c r="O19" s="148">
        <f>Assumptions!N63*3</f>
        <v>0</v>
      </c>
      <c r="P19" s="148">
        <f>Assumptions!O63*3</f>
        <v>0</v>
      </c>
      <c r="Q19" s="148">
        <f>Assumptions!P63*3</f>
        <v>0</v>
      </c>
      <c r="R19" s="148">
        <f>Assumptions!Q63*3</f>
        <v>0</v>
      </c>
      <c r="S19" s="148">
        <f>Assumptions!R63*3</f>
        <v>0</v>
      </c>
      <c r="T19" s="148">
        <f>Assumptions!S63*3</f>
        <v>0</v>
      </c>
      <c r="U19" s="148">
        <f>Assumptions!T63*3</f>
        <v>0</v>
      </c>
      <c r="V19" s="148">
        <f>Assumptions!U63*3</f>
        <v>0</v>
      </c>
      <c r="W19" s="3"/>
      <c r="X19" s="3"/>
      <c r="Y19" s="3"/>
      <c r="Z19" s="3"/>
    </row>
    <row r="20" spans="1:26" ht="13.8" x14ac:dyDescent="0.3">
      <c r="A20" s="126">
        <f>Assumptions!A64</f>
        <v>0</v>
      </c>
      <c r="B20" s="3"/>
      <c r="C20" s="148">
        <f>Assumptions!B64*3</f>
        <v>0</v>
      </c>
      <c r="D20" s="148">
        <f>Assumptions!C64*3</f>
        <v>0</v>
      </c>
      <c r="E20" s="148">
        <f>Assumptions!D64*3</f>
        <v>0</v>
      </c>
      <c r="F20" s="148">
        <f>Assumptions!E64*3</f>
        <v>0</v>
      </c>
      <c r="G20" s="148">
        <f>Assumptions!F64*3</f>
        <v>0</v>
      </c>
      <c r="H20" s="148">
        <f>Assumptions!G64*3</f>
        <v>0</v>
      </c>
      <c r="I20" s="148">
        <f>Assumptions!H64*3</f>
        <v>0</v>
      </c>
      <c r="J20" s="148">
        <f>Assumptions!I64*3</f>
        <v>0</v>
      </c>
      <c r="K20" s="148">
        <f>Assumptions!J64*3</f>
        <v>0</v>
      </c>
      <c r="L20" s="148">
        <f>Assumptions!K64*3</f>
        <v>0</v>
      </c>
      <c r="M20" s="148">
        <f>Assumptions!L64*3</f>
        <v>0</v>
      </c>
      <c r="N20" s="148">
        <f>Assumptions!M64*3</f>
        <v>0</v>
      </c>
      <c r="O20" s="148">
        <f>Assumptions!N64*3</f>
        <v>0</v>
      </c>
      <c r="P20" s="148">
        <f>Assumptions!O64*3</f>
        <v>0</v>
      </c>
      <c r="Q20" s="148">
        <f>Assumptions!P64*3</f>
        <v>0</v>
      </c>
      <c r="R20" s="148">
        <f>Assumptions!Q64*3</f>
        <v>0</v>
      </c>
      <c r="S20" s="148">
        <f>Assumptions!R64*3</f>
        <v>0</v>
      </c>
      <c r="T20" s="148">
        <f>Assumptions!S64*3</f>
        <v>0</v>
      </c>
      <c r="U20" s="148">
        <f>Assumptions!T64*3</f>
        <v>0</v>
      </c>
      <c r="V20" s="148">
        <f>Assumptions!U64*3</f>
        <v>0</v>
      </c>
      <c r="W20" s="3"/>
      <c r="X20" s="3"/>
      <c r="Y20" s="3"/>
      <c r="Z20" s="3"/>
    </row>
    <row r="21" spans="1:26" ht="13.8" x14ac:dyDescent="0.3">
      <c r="A21" s="126">
        <f>Assumptions!A65</f>
        <v>0</v>
      </c>
      <c r="B21" s="3"/>
      <c r="C21" s="148">
        <f>Assumptions!B65*3</f>
        <v>0</v>
      </c>
      <c r="D21" s="148">
        <f>Assumptions!C65*3</f>
        <v>0</v>
      </c>
      <c r="E21" s="148">
        <f>Assumptions!D65*3</f>
        <v>0</v>
      </c>
      <c r="F21" s="148">
        <f>Assumptions!E65*3</f>
        <v>0</v>
      </c>
      <c r="G21" s="148">
        <f>Assumptions!F65*3</f>
        <v>0</v>
      </c>
      <c r="H21" s="148">
        <f>Assumptions!G65*3</f>
        <v>0</v>
      </c>
      <c r="I21" s="148">
        <f>Assumptions!H65*3</f>
        <v>0</v>
      </c>
      <c r="J21" s="148">
        <f>Assumptions!I65*3</f>
        <v>0</v>
      </c>
      <c r="K21" s="148">
        <f>Assumptions!J65*3</f>
        <v>0</v>
      </c>
      <c r="L21" s="148">
        <f>Assumptions!K65*3</f>
        <v>0</v>
      </c>
      <c r="M21" s="148">
        <f>Assumptions!L65*3</f>
        <v>0</v>
      </c>
      <c r="N21" s="148">
        <f>Assumptions!M65*3</f>
        <v>0</v>
      </c>
      <c r="O21" s="148">
        <f>Assumptions!N65*3</f>
        <v>0</v>
      </c>
      <c r="P21" s="148">
        <f>Assumptions!O65*3</f>
        <v>0</v>
      </c>
      <c r="Q21" s="148">
        <f>Assumptions!P65*3</f>
        <v>0</v>
      </c>
      <c r="R21" s="148">
        <f>Assumptions!Q65*3</f>
        <v>0</v>
      </c>
      <c r="S21" s="148">
        <f>Assumptions!R65*3</f>
        <v>0</v>
      </c>
      <c r="T21" s="148">
        <f>Assumptions!S65*3</f>
        <v>0</v>
      </c>
      <c r="U21" s="148">
        <f>Assumptions!T65*3</f>
        <v>0</v>
      </c>
      <c r="V21" s="148">
        <f>Assumptions!U65*3</f>
        <v>0</v>
      </c>
      <c r="W21" s="3"/>
      <c r="X21" s="3"/>
      <c r="Y21" s="3"/>
      <c r="Z21" s="3"/>
    </row>
    <row r="22" spans="1:26" ht="13.8" x14ac:dyDescent="0.3">
      <c r="A22" s="126" t="str">
        <f>Assumptions!A66</f>
        <v>Others ( 5% of monthly expesnes)</v>
      </c>
      <c r="B22" s="3"/>
      <c r="C22" s="148">
        <f>Assumptions!B66*3</f>
        <v>0</v>
      </c>
      <c r="D22" s="148">
        <f>Assumptions!C66*3</f>
        <v>0</v>
      </c>
      <c r="E22" s="148">
        <f>Assumptions!D66*3</f>
        <v>0</v>
      </c>
      <c r="F22" s="148">
        <f>Assumptions!E66*3</f>
        <v>0</v>
      </c>
      <c r="G22" s="148">
        <f>Assumptions!F66*3</f>
        <v>0</v>
      </c>
      <c r="H22" s="148">
        <f>Assumptions!G66*3</f>
        <v>0</v>
      </c>
      <c r="I22" s="148">
        <f>Assumptions!H66*3</f>
        <v>0</v>
      </c>
      <c r="J22" s="148">
        <f>Assumptions!I66*3</f>
        <v>0</v>
      </c>
      <c r="K22" s="148">
        <f>Assumptions!J66*3</f>
        <v>0</v>
      </c>
      <c r="L22" s="148">
        <f>Assumptions!K66*3</f>
        <v>0</v>
      </c>
      <c r="M22" s="148">
        <f>Assumptions!L66*3</f>
        <v>0</v>
      </c>
      <c r="N22" s="148">
        <f>Assumptions!M66*3</f>
        <v>0</v>
      </c>
      <c r="O22" s="148">
        <f>Assumptions!N66*3</f>
        <v>0</v>
      </c>
      <c r="P22" s="148">
        <f>Assumptions!O66*3</f>
        <v>0</v>
      </c>
      <c r="Q22" s="148">
        <f>Assumptions!P66*3</f>
        <v>0</v>
      </c>
      <c r="R22" s="148">
        <f>Assumptions!Q66*3</f>
        <v>0</v>
      </c>
      <c r="S22" s="148">
        <f>Assumptions!R66*3</f>
        <v>0</v>
      </c>
      <c r="T22" s="148">
        <f>Assumptions!S66*3</f>
        <v>0</v>
      </c>
      <c r="U22" s="148">
        <f>Assumptions!T66*3</f>
        <v>0</v>
      </c>
      <c r="V22" s="148">
        <f>Assumptions!U66*3</f>
        <v>0</v>
      </c>
      <c r="W22" s="3"/>
      <c r="X22" s="3"/>
      <c r="Y22" s="3"/>
      <c r="Z22" s="3"/>
    </row>
    <row r="23" spans="1:26" ht="13.8" x14ac:dyDescent="0.3">
      <c r="A23" s="126" t="str">
        <f>Assumptions!A70</f>
        <v>Depreciation &amp; amortization</v>
      </c>
      <c r="B23" s="3"/>
      <c r="C23" s="148">
        <f>Assumptions!B70*3</f>
        <v>0</v>
      </c>
      <c r="D23" s="148">
        <f>Assumptions!C70*3</f>
        <v>0</v>
      </c>
      <c r="E23" s="148">
        <f>Assumptions!D70*3</f>
        <v>0</v>
      </c>
      <c r="F23" s="148">
        <f>Assumptions!E70*3</f>
        <v>0</v>
      </c>
      <c r="G23" s="148">
        <f>Assumptions!F70*3</f>
        <v>0</v>
      </c>
      <c r="H23" s="148">
        <f>Assumptions!G70*3</f>
        <v>0</v>
      </c>
      <c r="I23" s="148">
        <f>Assumptions!H70*3</f>
        <v>0</v>
      </c>
      <c r="J23" s="148">
        <f>Assumptions!I70*3</f>
        <v>0</v>
      </c>
      <c r="K23" s="148">
        <f>Assumptions!J70*3</f>
        <v>0</v>
      </c>
      <c r="L23" s="148">
        <f>Assumptions!K70*3</f>
        <v>0</v>
      </c>
      <c r="M23" s="148">
        <f>Assumptions!L70*3</f>
        <v>0</v>
      </c>
      <c r="N23" s="148">
        <f>Assumptions!M70*3</f>
        <v>0</v>
      </c>
      <c r="O23" s="148">
        <f>Assumptions!N70*3</f>
        <v>0</v>
      </c>
      <c r="P23" s="148">
        <f>Assumptions!O70*3</f>
        <v>0</v>
      </c>
      <c r="Q23" s="148">
        <f>Assumptions!P70*3</f>
        <v>0</v>
      </c>
      <c r="R23" s="148">
        <f>Assumptions!Q70*3</f>
        <v>0</v>
      </c>
      <c r="S23" s="148">
        <f>Assumptions!R70*3</f>
        <v>0</v>
      </c>
      <c r="T23" s="148">
        <f>Assumptions!S70*3</f>
        <v>0</v>
      </c>
      <c r="U23" s="148">
        <f>Assumptions!T70*3</f>
        <v>0</v>
      </c>
      <c r="V23" s="148">
        <f>Assumptions!U70*3</f>
        <v>0</v>
      </c>
      <c r="W23" s="3"/>
      <c r="X23" s="3"/>
      <c r="Y23" s="3"/>
      <c r="Z23" s="3"/>
    </row>
    <row r="24" spans="1:26" ht="14.4" thickBot="1" x14ac:dyDescent="0.35">
      <c r="A24" s="127" t="str">
        <f>Assumptions!A71</f>
        <v>Provision for indemnity</v>
      </c>
      <c r="B24" s="3"/>
      <c r="C24" s="149">
        <f>Assumptions!B71*3</f>
        <v>0</v>
      </c>
      <c r="D24" s="149">
        <f>Assumptions!C71*3</f>
        <v>0</v>
      </c>
      <c r="E24" s="149">
        <f>Assumptions!D71*3</f>
        <v>0</v>
      </c>
      <c r="F24" s="149">
        <f>Assumptions!E71*3</f>
        <v>0</v>
      </c>
      <c r="G24" s="149">
        <f>Assumptions!F71*3</f>
        <v>0</v>
      </c>
      <c r="H24" s="149">
        <f>Assumptions!G71*3</f>
        <v>0</v>
      </c>
      <c r="I24" s="149">
        <f>Assumptions!H71*3</f>
        <v>0</v>
      </c>
      <c r="J24" s="149">
        <f>Assumptions!I71*3</f>
        <v>0</v>
      </c>
      <c r="K24" s="149">
        <f>Assumptions!J71*3</f>
        <v>0</v>
      </c>
      <c r="L24" s="149">
        <f>Assumptions!K71*3</f>
        <v>0</v>
      </c>
      <c r="M24" s="149">
        <f>Assumptions!L71*3</f>
        <v>0</v>
      </c>
      <c r="N24" s="149">
        <f>Assumptions!M71*3</f>
        <v>0</v>
      </c>
      <c r="O24" s="149">
        <f>Assumptions!N71*3</f>
        <v>0</v>
      </c>
      <c r="P24" s="149">
        <f>Assumptions!O71*3</f>
        <v>0</v>
      </c>
      <c r="Q24" s="149">
        <f>Assumptions!P71*3</f>
        <v>0</v>
      </c>
      <c r="R24" s="149">
        <f>Assumptions!Q71*3</f>
        <v>0</v>
      </c>
      <c r="S24" s="149">
        <f>Assumptions!R71*3</f>
        <v>0</v>
      </c>
      <c r="T24" s="149">
        <f>Assumptions!S71*3</f>
        <v>0</v>
      </c>
      <c r="U24" s="149">
        <f>Assumptions!T71*3</f>
        <v>0</v>
      </c>
      <c r="V24" s="149">
        <f>Assumptions!U71*3</f>
        <v>0</v>
      </c>
      <c r="W24" s="3"/>
      <c r="X24" s="3"/>
      <c r="Y24" s="3"/>
      <c r="Z24" s="3"/>
    </row>
    <row r="25" spans="1:26" ht="14.4" thickBot="1" x14ac:dyDescent="0.35">
      <c r="A25" s="124" t="s">
        <v>35</v>
      </c>
      <c r="B25" s="125"/>
      <c r="C25" s="150">
        <f t="shared" ref="C25:V25" si="4">SUM(C10:C24)</f>
        <v>0</v>
      </c>
      <c r="D25" s="150">
        <f t="shared" si="4"/>
        <v>0</v>
      </c>
      <c r="E25" s="150">
        <f t="shared" si="4"/>
        <v>0</v>
      </c>
      <c r="F25" s="150">
        <f t="shared" si="4"/>
        <v>0</v>
      </c>
      <c r="G25" s="150">
        <f t="shared" si="4"/>
        <v>0</v>
      </c>
      <c r="H25" s="150">
        <f t="shared" si="4"/>
        <v>0</v>
      </c>
      <c r="I25" s="150">
        <f t="shared" si="4"/>
        <v>0</v>
      </c>
      <c r="J25" s="150">
        <f t="shared" si="4"/>
        <v>0</v>
      </c>
      <c r="K25" s="150">
        <f t="shared" si="4"/>
        <v>0</v>
      </c>
      <c r="L25" s="150">
        <f t="shared" si="4"/>
        <v>0</v>
      </c>
      <c r="M25" s="150">
        <f t="shared" si="4"/>
        <v>0</v>
      </c>
      <c r="N25" s="150">
        <f t="shared" si="4"/>
        <v>0</v>
      </c>
      <c r="O25" s="150">
        <f t="shared" si="4"/>
        <v>0</v>
      </c>
      <c r="P25" s="150">
        <f t="shared" si="4"/>
        <v>0</v>
      </c>
      <c r="Q25" s="150">
        <f t="shared" si="4"/>
        <v>0</v>
      </c>
      <c r="R25" s="150">
        <f t="shared" si="4"/>
        <v>0</v>
      </c>
      <c r="S25" s="150">
        <f t="shared" si="4"/>
        <v>0</v>
      </c>
      <c r="T25" s="150">
        <f t="shared" si="4"/>
        <v>0</v>
      </c>
      <c r="U25" s="150">
        <f t="shared" si="4"/>
        <v>0</v>
      </c>
      <c r="V25" s="150">
        <f t="shared" si="4"/>
        <v>0</v>
      </c>
      <c r="W25" s="3"/>
      <c r="X25" s="3"/>
      <c r="Y25" s="3"/>
      <c r="Z25" s="3"/>
    </row>
    <row r="26" spans="1:26" ht="12" customHeight="1" x14ac:dyDescent="0.3">
      <c r="A26" s="128" t="s">
        <v>36</v>
      </c>
      <c r="B26" s="113"/>
      <c r="C26" s="151" t="e">
        <f t="shared" ref="C26:V26" si="5">C7-C25</f>
        <v>#DIV/0!</v>
      </c>
      <c r="D26" s="151" t="e">
        <f t="shared" si="5"/>
        <v>#DIV/0!</v>
      </c>
      <c r="E26" s="151" t="e">
        <f t="shared" si="5"/>
        <v>#DIV/0!</v>
      </c>
      <c r="F26" s="151" t="e">
        <f t="shared" si="5"/>
        <v>#DIV/0!</v>
      </c>
      <c r="G26" s="151" t="e">
        <f t="shared" si="5"/>
        <v>#DIV/0!</v>
      </c>
      <c r="H26" s="151" t="e">
        <f t="shared" si="5"/>
        <v>#DIV/0!</v>
      </c>
      <c r="I26" s="151" t="e">
        <f t="shared" si="5"/>
        <v>#DIV/0!</v>
      </c>
      <c r="J26" s="151" t="e">
        <f t="shared" si="5"/>
        <v>#DIV/0!</v>
      </c>
      <c r="K26" s="151" t="e">
        <f t="shared" si="5"/>
        <v>#DIV/0!</v>
      </c>
      <c r="L26" s="151" t="e">
        <f t="shared" si="5"/>
        <v>#DIV/0!</v>
      </c>
      <c r="M26" s="151" t="e">
        <f t="shared" si="5"/>
        <v>#DIV/0!</v>
      </c>
      <c r="N26" s="151" t="e">
        <f t="shared" si="5"/>
        <v>#DIV/0!</v>
      </c>
      <c r="O26" s="151" t="e">
        <f t="shared" si="5"/>
        <v>#DIV/0!</v>
      </c>
      <c r="P26" s="151" t="e">
        <f t="shared" si="5"/>
        <v>#DIV/0!</v>
      </c>
      <c r="Q26" s="151" t="e">
        <f t="shared" si="5"/>
        <v>#DIV/0!</v>
      </c>
      <c r="R26" s="151" t="e">
        <f t="shared" si="5"/>
        <v>#DIV/0!</v>
      </c>
      <c r="S26" s="151" t="e">
        <f t="shared" si="5"/>
        <v>#DIV/0!</v>
      </c>
      <c r="T26" s="151" t="e">
        <f t="shared" si="5"/>
        <v>#DIV/0!</v>
      </c>
      <c r="U26" s="151" t="e">
        <f t="shared" si="5"/>
        <v>#DIV/0!</v>
      </c>
      <c r="V26" s="151" t="e">
        <f t="shared" si="5"/>
        <v>#DIV/0!</v>
      </c>
      <c r="W26" s="3"/>
      <c r="X26" s="3"/>
      <c r="Y26" s="3"/>
      <c r="Z26" s="3"/>
    </row>
    <row r="27" spans="1:26" ht="13.8" x14ac:dyDescent="0.3">
      <c r="A27" s="126" t="s">
        <v>37</v>
      </c>
      <c r="B27" s="3"/>
      <c r="C27" s="152" t="e">
        <f t="shared" ref="C27:V27" si="6">C26+C23</f>
        <v>#DIV/0!</v>
      </c>
      <c r="D27" s="152" t="e">
        <f t="shared" si="6"/>
        <v>#DIV/0!</v>
      </c>
      <c r="E27" s="152" t="e">
        <f t="shared" si="6"/>
        <v>#DIV/0!</v>
      </c>
      <c r="F27" s="152" t="e">
        <f t="shared" si="6"/>
        <v>#DIV/0!</v>
      </c>
      <c r="G27" s="152" t="e">
        <f t="shared" si="6"/>
        <v>#DIV/0!</v>
      </c>
      <c r="H27" s="152" t="e">
        <f t="shared" si="6"/>
        <v>#DIV/0!</v>
      </c>
      <c r="I27" s="152" t="e">
        <f t="shared" si="6"/>
        <v>#DIV/0!</v>
      </c>
      <c r="J27" s="152" t="e">
        <f t="shared" si="6"/>
        <v>#DIV/0!</v>
      </c>
      <c r="K27" s="152" t="e">
        <f t="shared" si="6"/>
        <v>#DIV/0!</v>
      </c>
      <c r="L27" s="152" t="e">
        <f t="shared" si="6"/>
        <v>#DIV/0!</v>
      </c>
      <c r="M27" s="152" t="e">
        <f t="shared" si="6"/>
        <v>#DIV/0!</v>
      </c>
      <c r="N27" s="152" t="e">
        <f t="shared" si="6"/>
        <v>#DIV/0!</v>
      </c>
      <c r="O27" s="152" t="e">
        <f t="shared" si="6"/>
        <v>#DIV/0!</v>
      </c>
      <c r="P27" s="152" t="e">
        <f t="shared" si="6"/>
        <v>#DIV/0!</v>
      </c>
      <c r="Q27" s="152" t="e">
        <f t="shared" si="6"/>
        <v>#DIV/0!</v>
      </c>
      <c r="R27" s="152" t="e">
        <f t="shared" si="6"/>
        <v>#DIV/0!</v>
      </c>
      <c r="S27" s="152" t="e">
        <f t="shared" si="6"/>
        <v>#DIV/0!</v>
      </c>
      <c r="T27" s="152" t="e">
        <f t="shared" si="6"/>
        <v>#DIV/0!</v>
      </c>
      <c r="U27" s="152" t="e">
        <f t="shared" si="6"/>
        <v>#DIV/0!</v>
      </c>
      <c r="V27" s="152" t="e">
        <f t="shared" si="6"/>
        <v>#DIV/0!</v>
      </c>
      <c r="W27" s="3"/>
      <c r="X27" s="3"/>
      <c r="Y27" s="3"/>
      <c r="Z27" s="3"/>
    </row>
    <row r="28" spans="1:26" ht="14.4" thickBot="1" x14ac:dyDescent="0.35">
      <c r="A28" s="129" t="s">
        <v>38</v>
      </c>
      <c r="B28" s="122"/>
      <c r="C28" s="144">
        <v>0</v>
      </c>
      <c r="D28" s="135">
        <v>0</v>
      </c>
      <c r="E28" s="135">
        <v>0</v>
      </c>
      <c r="F28" s="153">
        <v>0</v>
      </c>
      <c r="G28" s="144">
        <v>0</v>
      </c>
      <c r="H28" s="135">
        <v>0</v>
      </c>
      <c r="I28" s="135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3"/>
      <c r="X28" s="3"/>
      <c r="Y28" s="3"/>
      <c r="Z28" s="3"/>
    </row>
    <row r="29" spans="1:26" ht="14.4" thickBot="1" x14ac:dyDescent="0.35">
      <c r="A29" s="121"/>
      <c r="B29" s="3"/>
      <c r="C29" s="145"/>
      <c r="D29" s="132"/>
      <c r="E29" s="132"/>
      <c r="F29" s="133"/>
      <c r="G29" s="145"/>
      <c r="H29" s="132"/>
      <c r="I29" s="132"/>
      <c r="J29" s="133"/>
      <c r="K29" s="145"/>
      <c r="L29" s="132"/>
      <c r="M29" s="132"/>
      <c r="N29" s="133"/>
      <c r="O29" s="156"/>
      <c r="P29" s="136"/>
      <c r="Q29" s="136"/>
      <c r="R29" s="137"/>
      <c r="S29" s="155"/>
      <c r="T29" s="136"/>
      <c r="U29" s="136"/>
      <c r="V29" s="137"/>
      <c r="W29" s="3"/>
      <c r="X29" s="3"/>
      <c r="Y29" s="3"/>
      <c r="Z29" s="3"/>
    </row>
    <row r="30" spans="1:26" ht="13.8" x14ac:dyDescent="0.3">
      <c r="A30" s="118" t="s">
        <v>39</v>
      </c>
      <c r="B30" s="113"/>
      <c r="C30" s="142" t="e">
        <f t="shared" ref="C30:V30" si="7">C26-C28</f>
        <v>#DIV/0!</v>
      </c>
      <c r="D30" s="142" t="e">
        <f t="shared" si="7"/>
        <v>#DIV/0!</v>
      </c>
      <c r="E30" s="142" t="e">
        <f t="shared" si="7"/>
        <v>#DIV/0!</v>
      </c>
      <c r="F30" s="142" t="e">
        <f t="shared" si="7"/>
        <v>#DIV/0!</v>
      </c>
      <c r="G30" s="142" t="e">
        <f t="shared" si="7"/>
        <v>#DIV/0!</v>
      </c>
      <c r="H30" s="142" t="e">
        <f t="shared" si="7"/>
        <v>#DIV/0!</v>
      </c>
      <c r="I30" s="142" t="e">
        <f t="shared" si="7"/>
        <v>#DIV/0!</v>
      </c>
      <c r="J30" s="142" t="e">
        <f t="shared" si="7"/>
        <v>#DIV/0!</v>
      </c>
      <c r="K30" s="142" t="e">
        <f t="shared" si="7"/>
        <v>#DIV/0!</v>
      </c>
      <c r="L30" s="142" t="e">
        <f t="shared" si="7"/>
        <v>#DIV/0!</v>
      </c>
      <c r="M30" s="142" t="e">
        <f t="shared" si="7"/>
        <v>#DIV/0!</v>
      </c>
      <c r="N30" s="142" t="e">
        <f t="shared" si="7"/>
        <v>#DIV/0!</v>
      </c>
      <c r="O30" s="142" t="e">
        <f t="shared" si="7"/>
        <v>#DIV/0!</v>
      </c>
      <c r="P30" s="142" t="e">
        <f t="shared" si="7"/>
        <v>#DIV/0!</v>
      </c>
      <c r="Q30" s="142" t="e">
        <f t="shared" si="7"/>
        <v>#DIV/0!</v>
      </c>
      <c r="R30" s="142" t="e">
        <f t="shared" si="7"/>
        <v>#DIV/0!</v>
      </c>
      <c r="S30" s="142" t="e">
        <f t="shared" si="7"/>
        <v>#DIV/0!</v>
      </c>
      <c r="T30" s="142" t="e">
        <f t="shared" si="7"/>
        <v>#DIV/0!</v>
      </c>
      <c r="U30" s="142" t="e">
        <f t="shared" si="7"/>
        <v>#DIV/0!</v>
      </c>
      <c r="V30" s="142" t="e">
        <f t="shared" si="7"/>
        <v>#DIV/0!</v>
      </c>
      <c r="W30" s="142" t="e">
        <f>SUM(C30:V30)</f>
        <v>#DIV/0!</v>
      </c>
      <c r="X30" s="3"/>
      <c r="Y30" s="3"/>
      <c r="Z30" s="3"/>
    </row>
    <row r="31" spans="1:26" ht="14.4" thickBot="1" x14ac:dyDescent="0.35">
      <c r="A31" s="130" t="s">
        <v>40</v>
      </c>
      <c r="B31" s="131"/>
      <c r="C31" s="154" t="e">
        <f t="shared" ref="C31:V31" si="8">C30/C4</f>
        <v>#DIV/0!</v>
      </c>
      <c r="D31" s="139" t="e">
        <f t="shared" si="8"/>
        <v>#DIV/0!</v>
      </c>
      <c r="E31" s="139" t="e">
        <f t="shared" si="8"/>
        <v>#DIV/0!</v>
      </c>
      <c r="F31" s="140" t="e">
        <f t="shared" si="8"/>
        <v>#DIV/0!</v>
      </c>
      <c r="G31" s="154" t="e">
        <f t="shared" si="8"/>
        <v>#DIV/0!</v>
      </c>
      <c r="H31" s="139" t="e">
        <f t="shared" si="8"/>
        <v>#DIV/0!</v>
      </c>
      <c r="I31" s="139" t="e">
        <f t="shared" si="8"/>
        <v>#DIV/0!</v>
      </c>
      <c r="J31" s="140" t="e">
        <f t="shared" si="8"/>
        <v>#DIV/0!</v>
      </c>
      <c r="K31" s="154" t="e">
        <f t="shared" si="8"/>
        <v>#DIV/0!</v>
      </c>
      <c r="L31" s="139" t="e">
        <f t="shared" si="8"/>
        <v>#DIV/0!</v>
      </c>
      <c r="M31" s="139" t="e">
        <f t="shared" si="8"/>
        <v>#DIV/0!</v>
      </c>
      <c r="N31" s="140" t="e">
        <f t="shared" si="8"/>
        <v>#DIV/0!</v>
      </c>
      <c r="O31" s="154" t="e">
        <f t="shared" si="8"/>
        <v>#DIV/0!</v>
      </c>
      <c r="P31" s="139" t="e">
        <f t="shared" si="8"/>
        <v>#DIV/0!</v>
      </c>
      <c r="Q31" s="139" t="e">
        <f t="shared" si="8"/>
        <v>#DIV/0!</v>
      </c>
      <c r="R31" s="140" t="e">
        <f t="shared" si="8"/>
        <v>#DIV/0!</v>
      </c>
      <c r="S31" s="138" t="e">
        <f t="shared" si="8"/>
        <v>#DIV/0!</v>
      </c>
      <c r="T31" s="139" t="e">
        <f t="shared" si="8"/>
        <v>#DIV/0!</v>
      </c>
      <c r="U31" s="139" t="e">
        <f t="shared" si="8"/>
        <v>#DIV/0!</v>
      </c>
      <c r="V31" s="140" t="e">
        <f t="shared" si="8"/>
        <v>#DIV/0!</v>
      </c>
      <c r="X31" s="3"/>
      <c r="Y31" s="3"/>
      <c r="Z31" s="3"/>
    </row>
    <row r="32" spans="1:26" ht="13.8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x14ac:dyDescent="0.35">
      <c r="A33" s="3"/>
      <c r="B33" s="3"/>
      <c r="C33" s="231" t="s">
        <v>128</v>
      </c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3"/>
      <c r="S33" s="3"/>
      <c r="T33" s="3"/>
      <c r="U33" s="3"/>
      <c r="V33" s="3"/>
      <c r="W33" s="3"/>
      <c r="X33" s="3"/>
      <c r="Y33" s="3"/>
      <c r="Z33" s="3"/>
    </row>
    <row r="34" spans="1:26" ht="13.8" x14ac:dyDescent="0.3">
      <c r="A34" s="115" t="s">
        <v>123</v>
      </c>
      <c r="B34" s="3"/>
      <c r="C34" s="115" t="s">
        <v>5</v>
      </c>
      <c r="D34" s="116" t="s">
        <v>6</v>
      </c>
      <c r="E34" s="116" t="s">
        <v>7</v>
      </c>
      <c r="F34" s="117" t="s">
        <v>8</v>
      </c>
      <c r="G34" s="115" t="s">
        <v>5</v>
      </c>
      <c r="H34" s="116" t="s">
        <v>6</v>
      </c>
      <c r="I34" s="116" t="s">
        <v>7</v>
      </c>
      <c r="J34" s="117" t="s">
        <v>8</v>
      </c>
      <c r="K34" s="115" t="s">
        <v>5</v>
      </c>
      <c r="L34" s="116" t="s">
        <v>6</v>
      </c>
      <c r="M34" s="116" t="s">
        <v>7</v>
      </c>
      <c r="N34" s="117" t="s">
        <v>8</v>
      </c>
      <c r="O34" s="115" t="s">
        <v>5</v>
      </c>
      <c r="P34" s="116" t="s">
        <v>6</v>
      </c>
      <c r="Q34" s="116" t="s">
        <v>7</v>
      </c>
      <c r="R34" s="117" t="s">
        <v>8</v>
      </c>
      <c r="S34" s="141" t="s">
        <v>5</v>
      </c>
      <c r="T34" s="116" t="s">
        <v>6</v>
      </c>
      <c r="U34" s="116" t="s">
        <v>7</v>
      </c>
      <c r="V34" s="117" t="s">
        <v>8</v>
      </c>
      <c r="W34" s="3"/>
      <c r="X34" s="3"/>
      <c r="Y34" s="3"/>
      <c r="Z34" s="3"/>
    </row>
    <row r="35" spans="1:26" ht="13.8" x14ac:dyDescent="0.3">
      <c r="A35" s="126" t="s">
        <v>121</v>
      </c>
      <c r="B35" s="3"/>
      <c r="C35" s="195" t="e">
        <f t="shared" ref="C35:V35" si="9">1-C8</f>
        <v>#DIV/0!</v>
      </c>
      <c r="D35" s="195" t="e">
        <f t="shared" si="9"/>
        <v>#DIV/0!</v>
      </c>
      <c r="E35" s="195" t="e">
        <f t="shared" si="9"/>
        <v>#DIV/0!</v>
      </c>
      <c r="F35" s="195" t="e">
        <f t="shared" si="9"/>
        <v>#DIV/0!</v>
      </c>
      <c r="G35" s="195" t="e">
        <f t="shared" si="9"/>
        <v>#DIV/0!</v>
      </c>
      <c r="H35" s="195" t="e">
        <f t="shared" si="9"/>
        <v>#DIV/0!</v>
      </c>
      <c r="I35" s="195" t="e">
        <f t="shared" si="9"/>
        <v>#DIV/0!</v>
      </c>
      <c r="J35" s="195" t="e">
        <f t="shared" si="9"/>
        <v>#DIV/0!</v>
      </c>
      <c r="K35" s="195" t="e">
        <f t="shared" si="9"/>
        <v>#DIV/0!</v>
      </c>
      <c r="L35" s="195" t="e">
        <f t="shared" si="9"/>
        <v>#DIV/0!</v>
      </c>
      <c r="M35" s="195" t="e">
        <f t="shared" si="9"/>
        <v>#DIV/0!</v>
      </c>
      <c r="N35" s="195" t="e">
        <f t="shared" si="9"/>
        <v>#DIV/0!</v>
      </c>
      <c r="O35" s="195" t="e">
        <f t="shared" si="9"/>
        <v>#DIV/0!</v>
      </c>
      <c r="P35" s="195" t="e">
        <f t="shared" si="9"/>
        <v>#DIV/0!</v>
      </c>
      <c r="Q35" s="195" t="e">
        <f t="shared" si="9"/>
        <v>#DIV/0!</v>
      </c>
      <c r="R35" s="195" t="e">
        <f t="shared" si="9"/>
        <v>#DIV/0!</v>
      </c>
      <c r="S35" s="195" t="e">
        <f t="shared" si="9"/>
        <v>#DIV/0!</v>
      </c>
      <c r="T35" s="195" t="e">
        <f t="shared" si="9"/>
        <v>#DIV/0!</v>
      </c>
      <c r="U35" s="195" t="e">
        <f t="shared" si="9"/>
        <v>#DIV/0!</v>
      </c>
      <c r="V35" s="195" t="e">
        <f t="shared" si="9"/>
        <v>#DIV/0!</v>
      </c>
      <c r="W35" s="3"/>
      <c r="X35" s="3"/>
      <c r="Y35" s="3"/>
      <c r="Z35" s="3"/>
    </row>
    <row r="36" spans="1:26" ht="13.8" x14ac:dyDescent="0.3">
      <c r="A36" s="126" t="s">
        <v>34</v>
      </c>
      <c r="B36" s="3"/>
      <c r="C36" s="195" t="e">
        <f t="shared" ref="C36:V36" si="10">C8</f>
        <v>#DIV/0!</v>
      </c>
      <c r="D36" s="195" t="e">
        <f t="shared" si="10"/>
        <v>#DIV/0!</v>
      </c>
      <c r="E36" s="195" t="e">
        <f t="shared" si="10"/>
        <v>#DIV/0!</v>
      </c>
      <c r="F36" s="195" t="e">
        <f t="shared" si="10"/>
        <v>#DIV/0!</v>
      </c>
      <c r="G36" s="195" t="e">
        <f t="shared" si="10"/>
        <v>#DIV/0!</v>
      </c>
      <c r="H36" s="195" t="e">
        <f t="shared" si="10"/>
        <v>#DIV/0!</v>
      </c>
      <c r="I36" s="195" t="e">
        <f t="shared" si="10"/>
        <v>#DIV/0!</v>
      </c>
      <c r="J36" s="195" t="e">
        <f t="shared" si="10"/>
        <v>#DIV/0!</v>
      </c>
      <c r="K36" s="195" t="e">
        <f t="shared" si="10"/>
        <v>#DIV/0!</v>
      </c>
      <c r="L36" s="195" t="e">
        <f t="shared" si="10"/>
        <v>#DIV/0!</v>
      </c>
      <c r="M36" s="195" t="e">
        <f t="shared" si="10"/>
        <v>#DIV/0!</v>
      </c>
      <c r="N36" s="195" t="e">
        <f t="shared" si="10"/>
        <v>#DIV/0!</v>
      </c>
      <c r="O36" s="195" t="e">
        <f t="shared" si="10"/>
        <v>#DIV/0!</v>
      </c>
      <c r="P36" s="195" t="e">
        <f t="shared" si="10"/>
        <v>#DIV/0!</v>
      </c>
      <c r="Q36" s="195" t="e">
        <f t="shared" si="10"/>
        <v>#DIV/0!</v>
      </c>
      <c r="R36" s="195" t="e">
        <f t="shared" si="10"/>
        <v>#DIV/0!</v>
      </c>
      <c r="S36" s="195" t="e">
        <f t="shared" si="10"/>
        <v>#DIV/0!</v>
      </c>
      <c r="T36" s="195" t="e">
        <f t="shared" si="10"/>
        <v>#DIV/0!</v>
      </c>
      <c r="U36" s="195" t="e">
        <f t="shared" si="10"/>
        <v>#DIV/0!</v>
      </c>
      <c r="V36" s="195" t="e">
        <f t="shared" si="10"/>
        <v>#DIV/0!</v>
      </c>
      <c r="W36" s="3"/>
      <c r="X36" s="3"/>
      <c r="Y36" s="3"/>
      <c r="Z36" s="3"/>
    </row>
    <row r="37" spans="1:26" ht="14.4" thickBot="1" x14ac:dyDescent="0.35">
      <c r="A37" s="126" t="s">
        <v>120</v>
      </c>
      <c r="B37" s="3"/>
      <c r="C37" s="194" t="e">
        <f t="shared" ref="C37:V37" si="11">C25/C4</f>
        <v>#DIV/0!</v>
      </c>
      <c r="D37" s="194" t="e">
        <f t="shared" si="11"/>
        <v>#DIV/0!</v>
      </c>
      <c r="E37" s="194" t="e">
        <f t="shared" si="11"/>
        <v>#DIV/0!</v>
      </c>
      <c r="F37" s="194" t="e">
        <f t="shared" si="11"/>
        <v>#DIV/0!</v>
      </c>
      <c r="G37" s="194" t="e">
        <f t="shared" si="11"/>
        <v>#DIV/0!</v>
      </c>
      <c r="H37" s="194" t="e">
        <f t="shared" si="11"/>
        <v>#DIV/0!</v>
      </c>
      <c r="I37" s="194" t="e">
        <f t="shared" si="11"/>
        <v>#DIV/0!</v>
      </c>
      <c r="J37" s="194" t="e">
        <f t="shared" si="11"/>
        <v>#DIV/0!</v>
      </c>
      <c r="K37" s="194" t="e">
        <f t="shared" si="11"/>
        <v>#DIV/0!</v>
      </c>
      <c r="L37" s="194" t="e">
        <f t="shared" si="11"/>
        <v>#DIV/0!</v>
      </c>
      <c r="M37" s="194" t="e">
        <f t="shared" si="11"/>
        <v>#DIV/0!</v>
      </c>
      <c r="N37" s="194" t="e">
        <f t="shared" si="11"/>
        <v>#DIV/0!</v>
      </c>
      <c r="O37" s="194" t="e">
        <f t="shared" si="11"/>
        <v>#DIV/0!</v>
      </c>
      <c r="P37" s="194" t="e">
        <f t="shared" si="11"/>
        <v>#DIV/0!</v>
      </c>
      <c r="Q37" s="194" t="e">
        <f t="shared" si="11"/>
        <v>#DIV/0!</v>
      </c>
      <c r="R37" s="194" t="e">
        <f t="shared" si="11"/>
        <v>#DIV/0!</v>
      </c>
      <c r="S37" s="194" t="e">
        <f t="shared" si="11"/>
        <v>#DIV/0!</v>
      </c>
      <c r="T37" s="194" t="e">
        <f t="shared" si="11"/>
        <v>#DIV/0!</v>
      </c>
      <c r="U37" s="194" t="e">
        <f t="shared" si="11"/>
        <v>#DIV/0!</v>
      </c>
      <c r="V37" s="194" t="e">
        <f t="shared" si="11"/>
        <v>#DIV/0!</v>
      </c>
      <c r="W37" s="3"/>
      <c r="X37" s="3"/>
      <c r="Y37" s="3"/>
      <c r="Z37" s="3"/>
    </row>
    <row r="38" spans="1:26" ht="14.4" thickBot="1" x14ac:dyDescent="0.35">
      <c r="A38" s="130" t="s">
        <v>122</v>
      </c>
      <c r="B38" s="3"/>
      <c r="C38" s="193" t="e">
        <f>C31</f>
        <v>#DIV/0!</v>
      </c>
      <c r="D38" s="193" t="e">
        <f t="shared" ref="D38:V38" si="12">D31</f>
        <v>#DIV/0!</v>
      </c>
      <c r="E38" s="193" t="e">
        <f t="shared" si="12"/>
        <v>#DIV/0!</v>
      </c>
      <c r="F38" s="193" t="e">
        <f t="shared" si="12"/>
        <v>#DIV/0!</v>
      </c>
      <c r="G38" s="193" t="e">
        <f t="shared" si="12"/>
        <v>#DIV/0!</v>
      </c>
      <c r="H38" s="193" t="e">
        <f t="shared" si="12"/>
        <v>#DIV/0!</v>
      </c>
      <c r="I38" s="193" t="e">
        <f t="shared" si="12"/>
        <v>#DIV/0!</v>
      </c>
      <c r="J38" s="193" t="e">
        <f t="shared" si="12"/>
        <v>#DIV/0!</v>
      </c>
      <c r="K38" s="193" t="e">
        <f t="shared" si="12"/>
        <v>#DIV/0!</v>
      </c>
      <c r="L38" s="193" t="e">
        <f t="shared" si="12"/>
        <v>#DIV/0!</v>
      </c>
      <c r="M38" s="193" t="e">
        <f t="shared" si="12"/>
        <v>#DIV/0!</v>
      </c>
      <c r="N38" s="193" t="e">
        <f t="shared" si="12"/>
        <v>#DIV/0!</v>
      </c>
      <c r="O38" s="193" t="e">
        <f t="shared" si="12"/>
        <v>#DIV/0!</v>
      </c>
      <c r="P38" s="193" t="e">
        <f t="shared" si="12"/>
        <v>#DIV/0!</v>
      </c>
      <c r="Q38" s="193" t="e">
        <f t="shared" si="12"/>
        <v>#DIV/0!</v>
      </c>
      <c r="R38" s="193" t="e">
        <f t="shared" si="12"/>
        <v>#DIV/0!</v>
      </c>
      <c r="S38" s="193" t="e">
        <f t="shared" si="12"/>
        <v>#DIV/0!</v>
      </c>
      <c r="T38" s="193" t="e">
        <f t="shared" si="12"/>
        <v>#DIV/0!</v>
      </c>
      <c r="U38" s="193" t="e">
        <f t="shared" si="12"/>
        <v>#DIV/0!</v>
      </c>
      <c r="V38" s="193" t="e">
        <f t="shared" si="12"/>
        <v>#DIV/0!</v>
      </c>
      <c r="W38" s="3"/>
      <c r="X38" s="3"/>
      <c r="Y38" s="3"/>
      <c r="Z38" s="3"/>
    </row>
    <row r="39" spans="1:26" ht="13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8" x14ac:dyDescent="0.3">
      <c r="A40" s="15"/>
      <c r="B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4" thickBot="1" x14ac:dyDescent="0.35">
      <c r="A41" s="3"/>
      <c r="B41" s="3"/>
      <c r="C41" s="116" t="s">
        <v>125</v>
      </c>
      <c r="D41" s="116" t="s">
        <v>1</v>
      </c>
      <c r="E41" s="116" t="s">
        <v>2</v>
      </c>
      <c r="F41" s="117" t="s">
        <v>3</v>
      </c>
      <c r="G41" s="115" t="s">
        <v>72</v>
      </c>
      <c r="H41" s="116" t="s">
        <v>73</v>
      </c>
      <c r="I41" s="3"/>
      <c r="J41" s="117" t="s">
        <v>112</v>
      </c>
      <c r="K41" s="134" t="e">
        <f>W30/Assumptions!B4</f>
        <v>#DIV/0!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3">
      <c r="A42" s="126" t="s">
        <v>127</v>
      </c>
      <c r="B42" s="3"/>
      <c r="C42" s="142">
        <f>-Assumptions!B4</f>
        <v>0</v>
      </c>
      <c r="D42" s="142" t="e">
        <f>'Cash Flow'!F33</f>
        <v>#DIV/0!</v>
      </c>
      <c r="E42" s="142" t="e">
        <f>SUM('Cash Flow'!G32:J32)</f>
        <v>#DIV/0!</v>
      </c>
      <c r="F42" s="142" t="e">
        <f>SUM('Cash Flow'!K32:N32)</f>
        <v>#DIV/0!</v>
      </c>
      <c r="G42" s="142" t="e">
        <f>SUM('Cash Flow'!O32:R32)</f>
        <v>#DIV/0!</v>
      </c>
      <c r="H42" s="142" t="e">
        <f>SUM('Cash Flow'!S32:V32)</f>
        <v>#DIV/0!</v>
      </c>
      <c r="I42" s="3"/>
      <c r="J42" s="117" t="s">
        <v>126</v>
      </c>
      <c r="K42" s="196" t="e">
        <f>IRR(C42:H42,5)</f>
        <v>#VALUE!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8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8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8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8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8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8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</sheetData>
  <mergeCells count="7">
    <mergeCell ref="C33:Q33"/>
    <mergeCell ref="D1:R1"/>
    <mergeCell ref="S2:V2"/>
    <mergeCell ref="C2:F2"/>
    <mergeCell ref="G2:J2"/>
    <mergeCell ref="K2:N2"/>
    <mergeCell ref="O2:R2"/>
  </mergeCells>
  <conditionalFormatting sqref="C38:V38">
    <cfRule type="cellIs" dxfId="6" priority="31" operator="lessThan">
      <formula>0.1</formula>
    </cfRule>
    <cfRule type="cellIs" dxfId="5" priority="32" operator="between">
      <formula>0.1</formula>
      <formula>0.19</formula>
    </cfRule>
    <cfRule type="cellIs" dxfId="4" priority="33" operator="greaterThan">
      <formula>0.19</formula>
    </cfRule>
  </conditionalFormatting>
  <conditionalFormatting sqref="K41">
    <cfRule type="cellIs" dxfId="3" priority="1" operator="lessThan">
      <formula>0.2</formula>
    </cfRule>
    <cfRule type="cellIs" dxfId="2" priority="2" operator="greaterThan">
      <formula>0.2</formula>
    </cfRule>
  </conditionalFormatting>
  <pageMargins left="0" right="0" top="0" bottom="0" header="0" footer="0"/>
  <pageSetup scale="54" orientation="portrait" r:id="rId1"/>
  <rowBreaks count="1" manualBreakCount="1">
    <brk id="37" max="16383" man="1"/>
  </rowBreaks>
  <colBreaks count="1" manualBreakCount="1">
    <brk id="15" min="1" max="100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zoomScale="80" zoomScaleNormal="80" workbookViewId="0">
      <pane ySplit="2" topLeftCell="A9" activePane="bottomLeft" state="frozen"/>
      <selection pane="bottomLeft" activeCell="C28" sqref="C28:V28"/>
    </sheetView>
  </sheetViews>
  <sheetFormatPr defaultColWidth="15.109375" defaultRowHeight="15" customHeight="1" x14ac:dyDescent="0.3"/>
  <cols>
    <col min="1" max="1" width="32.6640625" style="4" bestFit="1" customWidth="1"/>
    <col min="2" max="2" width="17.33203125" style="4" bestFit="1" customWidth="1"/>
    <col min="3" max="3" width="13.5546875" style="4" bestFit="1" customWidth="1"/>
    <col min="4" max="10" width="14.44140625" style="4" bestFit="1" customWidth="1"/>
    <col min="11" max="11" width="14.88671875" style="4" bestFit="1" customWidth="1"/>
    <col min="12" max="14" width="14.6640625" style="4" bestFit="1" customWidth="1"/>
    <col min="15" max="15" width="14.88671875" style="4" bestFit="1" customWidth="1"/>
    <col min="16" max="17" width="14.44140625" style="4" bestFit="1" customWidth="1"/>
    <col min="18" max="22" width="14.88671875" style="4" bestFit="1" customWidth="1"/>
    <col min="23" max="26" width="12.44140625" style="4" bestFit="1" customWidth="1"/>
    <col min="27" max="16384" width="15.109375" style="4"/>
  </cols>
  <sheetData>
    <row r="1" spans="1:26" ht="18.600000000000001" thickBot="1" x14ac:dyDescent="0.4">
      <c r="A1" s="15"/>
      <c r="B1" s="3"/>
      <c r="C1" s="5"/>
      <c r="D1" s="5"/>
      <c r="E1" s="5"/>
      <c r="F1" s="231" t="s">
        <v>116</v>
      </c>
      <c r="G1" s="231"/>
      <c r="H1" s="231"/>
      <c r="I1" s="231"/>
      <c r="J1" s="231"/>
      <c r="K1" s="231"/>
      <c r="L1" s="231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">
      <c r="A2" s="3"/>
      <c r="B2" s="235" t="s">
        <v>17</v>
      </c>
      <c r="C2" s="234" t="s">
        <v>71</v>
      </c>
      <c r="D2" s="204"/>
      <c r="E2" s="204"/>
      <c r="F2" s="233"/>
      <c r="G2" s="234" t="s">
        <v>70</v>
      </c>
      <c r="H2" s="204"/>
      <c r="I2" s="204"/>
      <c r="J2" s="233"/>
      <c r="K2" s="234" t="s">
        <v>69</v>
      </c>
      <c r="L2" s="204"/>
      <c r="M2" s="204"/>
      <c r="N2" s="233"/>
      <c r="O2" s="234" t="s">
        <v>74</v>
      </c>
      <c r="P2" s="204"/>
      <c r="Q2" s="204"/>
      <c r="R2" s="233"/>
      <c r="S2" s="234" t="s">
        <v>75</v>
      </c>
      <c r="T2" s="204"/>
      <c r="U2" s="204"/>
      <c r="V2" s="233"/>
      <c r="W2" s="3"/>
      <c r="X2" s="3"/>
      <c r="Y2" s="3"/>
      <c r="Z2" s="3"/>
    </row>
    <row r="3" spans="1:26" ht="14.4" thickBot="1" x14ac:dyDescent="0.35">
      <c r="A3" s="3"/>
      <c r="B3" s="236"/>
      <c r="C3" s="114" t="s">
        <v>5</v>
      </c>
      <c r="D3" s="28" t="s">
        <v>6</v>
      </c>
      <c r="E3" s="28" t="s">
        <v>7</v>
      </c>
      <c r="F3" s="29" t="s">
        <v>8</v>
      </c>
      <c r="G3" s="114" t="s">
        <v>5</v>
      </c>
      <c r="H3" s="28" t="s">
        <v>6</v>
      </c>
      <c r="I3" s="28" t="s">
        <v>7</v>
      </c>
      <c r="J3" s="29" t="s">
        <v>8</v>
      </c>
      <c r="K3" s="114" t="s">
        <v>5</v>
      </c>
      <c r="L3" s="28" t="s">
        <v>6</v>
      </c>
      <c r="M3" s="28" t="s">
        <v>7</v>
      </c>
      <c r="N3" s="29" t="s">
        <v>8</v>
      </c>
      <c r="O3" s="114" t="s">
        <v>5</v>
      </c>
      <c r="P3" s="28" t="s">
        <v>6</v>
      </c>
      <c r="Q3" s="28" t="s">
        <v>7</v>
      </c>
      <c r="R3" s="29" t="s">
        <v>8</v>
      </c>
      <c r="S3" s="114" t="s">
        <v>5</v>
      </c>
      <c r="T3" s="28" t="s">
        <v>6</v>
      </c>
      <c r="U3" s="28" t="s">
        <v>7</v>
      </c>
      <c r="V3" s="29" t="s">
        <v>8</v>
      </c>
      <c r="W3" s="3"/>
      <c r="X3" s="3"/>
      <c r="Y3" s="3"/>
      <c r="Z3" s="3"/>
    </row>
    <row r="4" spans="1:26" ht="13.8" x14ac:dyDescent="0.3">
      <c r="A4" s="165" t="s">
        <v>41</v>
      </c>
      <c r="B4" s="3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3"/>
      <c r="X4" s="3"/>
      <c r="Y4" s="3"/>
      <c r="Z4" s="3"/>
    </row>
    <row r="5" spans="1:26" ht="13.8" x14ac:dyDescent="0.3">
      <c r="A5" s="166" t="s">
        <v>42</v>
      </c>
      <c r="B5" s="3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"/>
      <c r="X5" s="3"/>
      <c r="Y5" s="3"/>
      <c r="Z5" s="3"/>
    </row>
    <row r="6" spans="1:26" ht="13.8" x14ac:dyDescent="0.3">
      <c r="A6" s="166" t="s">
        <v>43</v>
      </c>
      <c r="B6" s="3"/>
      <c r="C6" s="36" t="e">
        <f>'Profit &amp; Loss'!C4</f>
        <v>#DIV/0!</v>
      </c>
      <c r="D6" s="36" t="e">
        <f>'Profit &amp; Loss'!D4</f>
        <v>#DIV/0!</v>
      </c>
      <c r="E6" s="36" t="e">
        <f>'Profit &amp; Loss'!E4</f>
        <v>#DIV/0!</v>
      </c>
      <c r="F6" s="36" t="e">
        <f>'Profit &amp; Loss'!F4</f>
        <v>#DIV/0!</v>
      </c>
      <c r="G6" s="36" t="e">
        <f>'Profit &amp; Loss'!G4</f>
        <v>#DIV/0!</v>
      </c>
      <c r="H6" s="36" t="e">
        <f>'Profit &amp; Loss'!H4</f>
        <v>#DIV/0!</v>
      </c>
      <c r="I6" s="36" t="e">
        <f>'Profit &amp; Loss'!I4</f>
        <v>#DIV/0!</v>
      </c>
      <c r="J6" s="36" t="e">
        <f>'Profit &amp; Loss'!J4</f>
        <v>#DIV/0!</v>
      </c>
      <c r="K6" s="36" t="e">
        <f>'Profit &amp; Loss'!K4</f>
        <v>#DIV/0!</v>
      </c>
      <c r="L6" s="36" t="e">
        <f>'Profit &amp; Loss'!L4</f>
        <v>#DIV/0!</v>
      </c>
      <c r="M6" s="36" t="e">
        <f>'Profit &amp; Loss'!M4</f>
        <v>#DIV/0!</v>
      </c>
      <c r="N6" s="36" t="e">
        <f>'Profit &amp; Loss'!N4</f>
        <v>#DIV/0!</v>
      </c>
      <c r="O6" s="36" t="e">
        <f>'Profit &amp; Loss'!O4</f>
        <v>#DIV/0!</v>
      </c>
      <c r="P6" s="36" t="e">
        <f>'Profit &amp; Loss'!P4</f>
        <v>#DIV/0!</v>
      </c>
      <c r="Q6" s="36" t="e">
        <f>'Profit &amp; Loss'!Q4</f>
        <v>#DIV/0!</v>
      </c>
      <c r="R6" s="36" t="e">
        <f>'Profit &amp; Loss'!R4</f>
        <v>#DIV/0!</v>
      </c>
      <c r="S6" s="36" t="e">
        <f>'Profit &amp; Loss'!S4</f>
        <v>#DIV/0!</v>
      </c>
      <c r="T6" s="36" t="e">
        <f>'Profit &amp; Loss'!T4</f>
        <v>#DIV/0!</v>
      </c>
      <c r="U6" s="36" t="e">
        <f>'Profit &amp; Loss'!U4</f>
        <v>#DIV/0!</v>
      </c>
      <c r="V6" s="36" t="e">
        <f>'Profit &amp; Loss'!V4</f>
        <v>#DIV/0!</v>
      </c>
      <c r="W6" s="3"/>
      <c r="X6" s="3"/>
      <c r="Y6" s="3"/>
      <c r="Z6" s="3"/>
    </row>
    <row r="7" spans="1:26" ht="13.8" x14ac:dyDescent="0.3">
      <c r="A7" s="166" t="s">
        <v>44</v>
      </c>
      <c r="B7" s="3"/>
      <c r="C7" s="36" t="e">
        <f>-'Profit &amp; Loss'!C5</f>
        <v>#DIV/0!</v>
      </c>
      <c r="D7" s="36" t="e">
        <f>-'Profit &amp; Loss'!D5</f>
        <v>#DIV/0!</v>
      </c>
      <c r="E7" s="36" t="e">
        <f>-'Profit &amp; Loss'!E5</f>
        <v>#DIV/0!</v>
      </c>
      <c r="F7" s="36" t="e">
        <f>-'Profit &amp; Loss'!F5</f>
        <v>#DIV/0!</v>
      </c>
      <c r="G7" s="36" t="e">
        <f>-'Profit &amp; Loss'!G5</f>
        <v>#DIV/0!</v>
      </c>
      <c r="H7" s="36" t="e">
        <f>-'Profit &amp; Loss'!H5</f>
        <v>#DIV/0!</v>
      </c>
      <c r="I7" s="36" t="e">
        <f>-'Profit &amp; Loss'!I5</f>
        <v>#DIV/0!</v>
      </c>
      <c r="J7" s="36" t="e">
        <f>-'Profit &amp; Loss'!J5</f>
        <v>#DIV/0!</v>
      </c>
      <c r="K7" s="36" t="e">
        <f>-'Profit &amp; Loss'!K5</f>
        <v>#DIV/0!</v>
      </c>
      <c r="L7" s="36" t="e">
        <f>-'Profit &amp; Loss'!L5</f>
        <v>#DIV/0!</v>
      </c>
      <c r="M7" s="36" t="e">
        <f>-'Profit &amp; Loss'!M5</f>
        <v>#DIV/0!</v>
      </c>
      <c r="N7" s="36" t="e">
        <f>-'Profit &amp; Loss'!N5</f>
        <v>#DIV/0!</v>
      </c>
      <c r="O7" s="36" t="e">
        <f>-'Profit &amp; Loss'!O5</f>
        <v>#DIV/0!</v>
      </c>
      <c r="P7" s="36" t="e">
        <f>-'Profit &amp; Loss'!P5</f>
        <v>#DIV/0!</v>
      </c>
      <c r="Q7" s="36" t="e">
        <f>-'Profit &amp; Loss'!Q5</f>
        <v>#DIV/0!</v>
      </c>
      <c r="R7" s="36" t="e">
        <f>-'Profit &amp; Loss'!R5</f>
        <v>#DIV/0!</v>
      </c>
      <c r="S7" s="36" t="e">
        <f>-'Profit &amp; Loss'!S5</f>
        <v>#DIV/0!</v>
      </c>
      <c r="T7" s="36" t="e">
        <f>-'Profit &amp; Loss'!T5</f>
        <v>#DIV/0!</v>
      </c>
      <c r="U7" s="36" t="e">
        <f>-'Profit &amp; Loss'!U5</f>
        <v>#DIV/0!</v>
      </c>
      <c r="V7" s="36" t="e">
        <f>-'Profit &amp; Loss'!V5</f>
        <v>#DIV/0!</v>
      </c>
      <c r="W7" s="3"/>
      <c r="X7" s="3"/>
      <c r="Y7" s="3"/>
      <c r="Z7" s="3"/>
    </row>
    <row r="8" spans="1:26" ht="13.8" x14ac:dyDescent="0.3">
      <c r="A8" s="166" t="s">
        <v>45</v>
      </c>
      <c r="B8" s="3"/>
      <c r="C8" s="36" t="e">
        <f t="shared" ref="C8" si="0">SUM(C6:C7)</f>
        <v>#DIV/0!</v>
      </c>
      <c r="D8" s="36" t="e">
        <f t="shared" ref="D8:V8" si="1">SUM(D6:D7)</f>
        <v>#DIV/0!</v>
      </c>
      <c r="E8" s="36" t="e">
        <f t="shared" si="1"/>
        <v>#DIV/0!</v>
      </c>
      <c r="F8" s="36" t="e">
        <f t="shared" si="1"/>
        <v>#DIV/0!</v>
      </c>
      <c r="G8" s="36" t="e">
        <f t="shared" si="1"/>
        <v>#DIV/0!</v>
      </c>
      <c r="H8" s="36" t="e">
        <f t="shared" si="1"/>
        <v>#DIV/0!</v>
      </c>
      <c r="I8" s="36" t="e">
        <f t="shared" si="1"/>
        <v>#DIV/0!</v>
      </c>
      <c r="J8" s="36" t="e">
        <f t="shared" si="1"/>
        <v>#DIV/0!</v>
      </c>
      <c r="K8" s="36" t="e">
        <f t="shared" si="1"/>
        <v>#DIV/0!</v>
      </c>
      <c r="L8" s="36" t="e">
        <f t="shared" si="1"/>
        <v>#DIV/0!</v>
      </c>
      <c r="M8" s="36" t="e">
        <f t="shared" si="1"/>
        <v>#DIV/0!</v>
      </c>
      <c r="N8" s="36" t="e">
        <f t="shared" si="1"/>
        <v>#DIV/0!</v>
      </c>
      <c r="O8" s="36" t="e">
        <f t="shared" si="1"/>
        <v>#DIV/0!</v>
      </c>
      <c r="P8" s="36" t="e">
        <f t="shared" si="1"/>
        <v>#DIV/0!</v>
      </c>
      <c r="Q8" s="36" t="e">
        <f t="shared" si="1"/>
        <v>#DIV/0!</v>
      </c>
      <c r="R8" s="36" t="e">
        <f t="shared" si="1"/>
        <v>#DIV/0!</v>
      </c>
      <c r="S8" s="36" t="e">
        <f t="shared" si="1"/>
        <v>#DIV/0!</v>
      </c>
      <c r="T8" s="36" t="e">
        <f t="shared" si="1"/>
        <v>#DIV/0!</v>
      </c>
      <c r="U8" s="36" t="e">
        <f t="shared" si="1"/>
        <v>#DIV/0!</v>
      </c>
      <c r="V8" s="36" t="e">
        <f t="shared" si="1"/>
        <v>#DIV/0!</v>
      </c>
      <c r="W8" s="3"/>
      <c r="X8" s="3"/>
      <c r="Y8" s="3"/>
      <c r="Z8" s="3"/>
    </row>
    <row r="9" spans="1:26" ht="13.8" x14ac:dyDescent="0.3">
      <c r="A9" s="166"/>
      <c r="B9" s="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"/>
      <c r="X9" s="3"/>
      <c r="Y9" s="3"/>
      <c r="Z9" s="3"/>
    </row>
    <row r="10" spans="1:26" ht="13.8" x14ac:dyDescent="0.3">
      <c r="A10" s="166" t="s">
        <v>46</v>
      </c>
      <c r="B10" s="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"/>
      <c r="X10" s="3"/>
      <c r="Y10" s="3"/>
      <c r="Z10" s="3"/>
    </row>
    <row r="11" spans="1:26" ht="13.8" x14ac:dyDescent="0.3">
      <c r="A11" s="166" t="s">
        <v>47</v>
      </c>
      <c r="B11" s="3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"/>
      <c r="X11" s="3"/>
      <c r="Y11" s="3"/>
      <c r="Z11" s="3"/>
    </row>
    <row r="12" spans="1:26" ht="13.8" x14ac:dyDescent="0.3">
      <c r="A12" s="166" t="s">
        <v>48</v>
      </c>
      <c r="B12" s="3"/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"/>
      <c r="X12" s="3"/>
      <c r="Y12" s="3"/>
      <c r="Z12" s="3"/>
    </row>
    <row r="13" spans="1:26" ht="13.8" x14ac:dyDescent="0.3">
      <c r="A13" s="166" t="s">
        <v>49</v>
      </c>
      <c r="B13" s="3"/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"/>
      <c r="X13" s="3"/>
      <c r="Y13" s="3"/>
      <c r="Z13" s="3"/>
    </row>
    <row r="14" spans="1:26" ht="13.8" x14ac:dyDescent="0.3">
      <c r="A14" s="166" t="s">
        <v>50</v>
      </c>
      <c r="B14" s="3"/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"/>
      <c r="X14" s="3"/>
      <c r="Y14" s="3"/>
      <c r="Z14" s="3"/>
    </row>
    <row r="15" spans="1:26" ht="13.8" x14ac:dyDescent="0.3">
      <c r="A15" s="166" t="s">
        <v>51</v>
      </c>
      <c r="B15" s="3"/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"/>
      <c r="X15" s="3"/>
      <c r="Y15" s="3"/>
      <c r="Z15" s="3"/>
    </row>
    <row r="16" spans="1:26" ht="13.8" x14ac:dyDescent="0.3">
      <c r="A16" s="166" t="s">
        <v>52</v>
      </c>
      <c r="B16" s="3"/>
      <c r="C16" s="36">
        <f t="shared" ref="C16" si="2">SUM(C11:C15)</f>
        <v>0</v>
      </c>
      <c r="D16" s="36">
        <f t="shared" ref="D16:V16" si="3">SUM(D11:D15)</f>
        <v>0</v>
      </c>
      <c r="E16" s="36">
        <f t="shared" si="3"/>
        <v>0</v>
      </c>
      <c r="F16" s="36">
        <f t="shared" si="3"/>
        <v>0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36">
        <f t="shared" si="3"/>
        <v>0</v>
      </c>
      <c r="P16" s="36">
        <f t="shared" si="3"/>
        <v>0</v>
      </c>
      <c r="Q16" s="36">
        <f t="shared" si="3"/>
        <v>0</v>
      </c>
      <c r="R16" s="36">
        <f t="shared" si="3"/>
        <v>0</v>
      </c>
      <c r="S16" s="36">
        <f t="shared" si="3"/>
        <v>0</v>
      </c>
      <c r="T16" s="36">
        <f t="shared" si="3"/>
        <v>0</v>
      </c>
      <c r="U16" s="36">
        <f t="shared" si="3"/>
        <v>0</v>
      </c>
      <c r="V16" s="36">
        <f t="shared" si="3"/>
        <v>0</v>
      </c>
      <c r="W16" s="3"/>
      <c r="X16" s="3"/>
      <c r="Y16" s="3"/>
      <c r="Z16" s="3"/>
    </row>
    <row r="17" spans="1:30" ht="13.8" x14ac:dyDescent="0.3">
      <c r="A17" s="166"/>
      <c r="B17" s="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"/>
      <c r="X17" s="3"/>
      <c r="Y17" s="3"/>
      <c r="Z17" s="3"/>
    </row>
    <row r="18" spans="1:30" ht="13.8" x14ac:dyDescent="0.3">
      <c r="A18" s="166" t="s">
        <v>53</v>
      </c>
      <c r="B18" s="3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"/>
      <c r="X18" s="3"/>
      <c r="Y18" s="3"/>
      <c r="Z18" s="3"/>
    </row>
    <row r="19" spans="1:30" ht="13.8" x14ac:dyDescent="0.3">
      <c r="A19" s="166"/>
      <c r="B19" s="3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"/>
      <c r="X19" s="3"/>
      <c r="Y19" s="3"/>
      <c r="Z19" s="3"/>
    </row>
    <row r="20" spans="1:30" ht="13.8" x14ac:dyDescent="0.3">
      <c r="A20" s="166" t="s">
        <v>54</v>
      </c>
      <c r="B20" s="3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"/>
      <c r="X20" s="3"/>
      <c r="Y20" s="3"/>
      <c r="Z20" s="3"/>
    </row>
    <row r="21" spans="1:30" ht="13.8" x14ac:dyDescent="0.3">
      <c r="A21" s="166" t="s">
        <v>55</v>
      </c>
      <c r="B21" s="3"/>
      <c r="C21" s="36">
        <f>'Profit &amp; Loss'!C25-'Profit &amp; Loss'!C23-'Profit &amp; Loss'!C24</f>
        <v>0</v>
      </c>
      <c r="D21" s="36">
        <f>'Profit &amp; Loss'!D25-'Profit &amp; Loss'!D23-'Profit &amp; Loss'!D24</f>
        <v>0</v>
      </c>
      <c r="E21" s="36">
        <f>'Profit &amp; Loss'!E25-'Profit &amp; Loss'!E23-'Profit &amp; Loss'!E24</f>
        <v>0</v>
      </c>
      <c r="F21" s="36">
        <f>'Profit &amp; Loss'!F25-'Profit &amp; Loss'!F23-'Profit &amp; Loss'!F24</f>
        <v>0</v>
      </c>
      <c r="G21" s="36">
        <f>'Profit &amp; Loss'!G25-'Profit &amp; Loss'!G23-'Profit &amp; Loss'!G24</f>
        <v>0</v>
      </c>
      <c r="H21" s="36">
        <f>'Profit &amp; Loss'!H25-'Profit &amp; Loss'!H23-'Profit &amp; Loss'!H24</f>
        <v>0</v>
      </c>
      <c r="I21" s="36">
        <f>'Profit &amp; Loss'!I25-'Profit &amp; Loss'!I23-'Profit &amp; Loss'!I24</f>
        <v>0</v>
      </c>
      <c r="J21" s="36">
        <f>'Profit &amp; Loss'!J25-'Profit &amp; Loss'!J23-'Profit &amp; Loss'!J24</f>
        <v>0</v>
      </c>
      <c r="K21" s="36">
        <f>'Profit &amp; Loss'!K25-'Profit &amp; Loss'!K23-'Profit &amp; Loss'!K24</f>
        <v>0</v>
      </c>
      <c r="L21" s="36">
        <f>'Profit &amp; Loss'!L25-'Profit &amp; Loss'!L23-'Profit &amp; Loss'!L24</f>
        <v>0</v>
      </c>
      <c r="M21" s="36">
        <f>'Profit &amp; Loss'!M25-'Profit &amp; Loss'!M23-'Profit &amp; Loss'!M24</f>
        <v>0</v>
      </c>
      <c r="N21" s="36">
        <f>'Profit &amp; Loss'!N25-'Profit &amp; Loss'!N23-'Profit &amp; Loss'!N24</f>
        <v>0</v>
      </c>
      <c r="O21" s="36">
        <f>'Profit &amp; Loss'!O25-'Profit &amp; Loss'!O23-'Profit &amp; Loss'!O24</f>
        <v>0</v>
      </c>
      <c r="P21" s="36">
        <f>'Profit &amp; Loss'!P25-'Profit &amp; Loss'!P23-'Profit &amp; Loss'!P24</f>
        <v>0</v>
      </c>
      <c r="Q21" s="36">
        <f>'Profit &amp; Loss'!Q25-'Profit &amp; Loss'!Q23-'Profit &amp; Loss'!Q24</f>
        <v>0</v>
      </c>
      <c r="R21" s="36">
        <f>'Profit &amp; Loss'!R25-'Profit &amp; Loss'!R23-'Profit &amp; Loss'!R24</f>
        <v>0</v>
      </c>
      <c r="S21" s="36">
        <f>'Profit &amp; Loss'!S25-'Profit &amp; Loss'!S23-'Profit &amp; Loss'!S24</f>
        <v>0</v>
      </c>
      <c r="T21" s="36">
        <f>'Profit &amp; Loss'!T25-'Profit &amp; Loss'!T23-'Profit &amp; Loss'!T24</f>
        <v>0</v>
      </c>
      <c r="U21" s="36">
        <f>'Profit &amp; Loss'!U25-'Profit &amp; Loss'!U23-'Profit &amp; Loss'!U24</f>
        <v>0</v>
      </c>
      <c r="V21" s="36">
        <f>'Profit &amp; Loss'!V25-'Profit &amp; Loss'!V23-'Profit &amp; Loss'!V24</f>
        <v>0</v>
      </c>
      <c r="W21" s="3"/>
      <c r="X21" s="3"/>
      <c r="Y21" s="3"/>
      <c r="Z21" s="3"/>
    </row>
    <row r="22" spans="1:30" ht="13.8" x14ac:dyDescent="0.3">
      <c r="A22" s="166"/>
      <c r="B22" s="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"/>
      <c r="X22" s="3"/>
      <c r="Y22" s="3"/>
      <c r="Z22" s="3"/>
    </row>
    <row r="23" spans="1:30" ht="13.8" x14ac:dyDescent="0.3">
      <c r="A23" s="166" t="s">
        <v>56</v>
      </c>
      <c r="B23" s="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"/>
      <c r="X23" s="3"/>
      <c r="Y23" s="3"/>
      <c r="Z23" s="3"/>
    </row>
    <row r="24" spans="1:30" ht="28.2" thickBot="1" x14ac:dyDescent="0.35">
      <c r="A24" s="171" t="s">
        <v>57</v>
      </c>
      <c r="B24" s="3"/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0</v>
      </c>
      <c r="S24" s="172">
        <v>0</v>
      </c>
      <c r="T24" s="172">
        <v>0</v>
      </c>
      <c r="U24" s="172">
        <v>0</v>
      </c>
      <c r="V24" s="172">
        <v>0</v>
      </c>
      <c r="W24" s="3"/>
      <c r="X24" s="3"/>
      <c r="Y24" s="3"/>
      <c r="Z24" s="3"/>
      <c r="AA24" s="3"/>
      <c r="AB24" s="3"/>
      <c r="AC24" s="3"/>
      <c r="AD24" s="3"/>
    </row>
    <row r="25" spans="1:30" ht="14.25" customHeight="1" x14ac:dyDescent="0.3">
      <c r="A25" s="165" t="s">
        <v>58</v>
      </c>
      <c r="B25" s="174"/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"/>
      <c r="X25" s="3"/>
      <c r="Y25" s="3"/>
      <c r="Z25" s="3"/>
      <c r="AA25" s="3"/>
      <c r="AB25" s="3"/>
      <c r="AC25" s="3"/>
      <c r="AD25" s="3"/>
    </row>
    <row r="26" spans="1:30" ht="14.4" thickBot="1" x14ac:dyDescent="0.35">
      <c r="A26" s="167" t="s">
        <v>77</v>
      </c>
      <c r="B26" s="3"/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"/>
      <c r="X26" s="3"/>
      <c r="Y26" s="3"/>
      <c r="Z26" s="3"/>
      <c r="AA26" s="3"/>
      <c r="AB26" s="3"/>
      <c r="AC26" s="3"/>
      <c r="AD26" s="3"/>
    </row>
    <row r="27" spans="1:30" ht="13.8" x14ac:dyDescent="0.3">
      <c r="A27" s="173" t="s">
        <v>59</v>
      </c>
      <c r="B27" s="174"/>
      <c r="C27" s="170">
        <v>0</v>
      </c>
      <c r="D27" s="170">
        <v>0</v>
      </c>
      <c r="E27" s="170">
        <v>0</v>
      </c>
      <c r="F27" s="170">
        <v>0</v>
      </c>
      <c r="G27" s="170">
        <v>0</v>
      </c>
      <c r="H27" s="170">
        <v>0</v>
      </c>
      <c r="I27" s="170">
        <v>0</v>
      </c>
      <c r="J27" s="170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70">
        <v>0</v>
      </c>
      <c r="V27" s="170">
        <v>0</v>
      </c>
      <c r="W27" s="3"/>
      <c r="X27" s="3"/>
      <c r="Y27" s="3"/>
      <c r="Z27" s="3"/>
      <c r="AA27" s="3"/>
      <c r="AB27" s="3"/>
      <c r="AC27" s="3"/>
      <c r="AD27" s="3"/>
    </row>
    <row r="28" spans="1:30" ht="13.8" x14ac:dyDescent="0.3">
      <c r="A28" s="166" t="s">
        <v>60</v>
      </c>
      <c r="B28" s="3"/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"/>
      <c r="X28" s="3"/>
      <c r="Y28" s="3"/>
      <c r="Z28" s="3"/>
      <c r="AA28" s="3"/>
      <c r="AB28" s="3"/>
      <c r="AC28" s="3"/>
      <c r="AD28" s="3"/>
    </row>
    <row r="29" spans="1:30" ht="13.8" x14ac:dyDescent="0.3">
      <c r="A29" s="166" t="s">
        <v>61</v>
      </c>
      <c r="B29" s="3"/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"/>
      <c r="X29" s="3"/>
      <c r="Y29" s="3"/>
      <c r="Z29" s="3"/>
    </row>
    <row r="30" spans="1:30" ht="14.4" thickBot="1" x14ac:dyDescent="0.35">
      <c r="A30" s="167" t="s">
        <v>62</v>
      </c>
      <c r="B30" s="3"/>
      <c r="C30" s="36">
        <f t="shared" ref="C30" si="4">SUM(C24:C29)</f>
        <v>0</v>
      </c>
      <c r="D30" s="36">
        <f t="shared" ref="D30:V30" si="5">SUM(D24:D29)</f>
        <v>0</v>
      </c>
      <c r="E30" s="36">
        <f t="shared" si="5"/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"/>
      <c r="X30" s="3"/>
      <c r="Y30" s="3"/>
      <c r="Z30" s="3"/>
    </row>
    <row r="31" spans="1:30" ht="14.4" thickBot="1" x14ac:dyDescent="0.35">
      <c r="A31" s="17"/>
      <c r="B31" s="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"/>
      <c r="X31" s="3"/>
      <c r="Y31" s="3"/>
      <c r="Z31" s="3"/>
    </row>
    <row r="32" spans="1:30" ht="13.8" x14ac:dyDescent="0.3">
      <c r="A32" s="165" t="s">
        <v>63</v>
      </c>
      <c r="B32" s="3"/>
      <c r="C32" s="168" t="e">
        <f t="shared" ref="C32" si="6">C8+C16-C21-C30</f>
        <v>#DIV/0!</v>
      </c>
      <c r="D32" s="168" t="e">
        <f t="shared" ref="D32:V32" si="7">D8+D16-D21-D30</f>
        <v>#DIV/0!</v>
      </c>
      <c r="E32" s="168" t="e">
        <f t="shared" si="7"/>
        <v>#DIV/0!</v>
      </c>
      <c r="F32" s="168" t="e">
        <f t="shared" si="7"/>
        <v>#DIV/0!</v>
      </c>
      <c r="G32" s="168" t="e">
        <f t="shared" si="7"/>
        <v>#DIV/0!</v>
      </c>
      <c r="H32" s="168" t="e">
        <f t="shared" si="7"/>
        <v>#DIV/0!</v>
      </c>
      <c r="I32" s="168" t="e">
        <f t="shared" si="7"/>
        <v>#DIV/0!</v>
      </c>
      <c r="J32" s="168" t="e">
        <f t="shared" si="7"/>
        <v>#DIV/0!</v>
      </c>
      <c r="K32" s="168" t="e">
        <f t="shared" si="7"/>
        <v>#DIV/0!</v>
      </c>
      <c r="L32" s="168" t="e">
        <f t="shared" si="7"/>
        <v>#DIV/0!</v>
      </c>
      <c r="M32" s="168" t="e">
        <f t="shared" si="7"/>
        <v>#DIV/0!</v>
      </c>
      <c r="N32" s="168" t="e">
        <f t="shared" si="7"/>
        <v>#DIV/0!</v>
      </c>
      <c r="O32" s="168" t="e">
        <f t="shared" si="7"/>
        <v>#DIV/0!</v>
      </c>
      <c r="P32" s="168" t="e">
        <f t="shared" si="7"/>
        <v>#DIV/0!</v>
      </c>
      <c r="Q32" s="168" t="e">
        <f t="shared" si="7"/>
        <v>#DIV/0!</v>
      </c>
      <c r="R32" s="168" t="e">
        <f t="shared" si="7"/>
        <v>#DIV/0!</v>
      </c>
      <c r="S32" s="168" t="e">
        <f t="shared" si="7"/>
        <v>#DIV/0!</v>
      </c>
      <c r="T32" s="168" t="e">
        <f t="shared" si="7"/>
        <v>#DIV/0!</v>
      </c>
      <c r="U32" s="168" t="e">
        <f t="shared" si="7"/>
        <v>#DIV/0!</v>
      </c>
      <c r="V32" s="168" t="e">
        <f t="shared" si="7"/>
        <v>#DIV/0!</v>
      </c>
      <c r="W32" s="3"/>
      <c r="X32" s="3"/>
      <c r="Y32" s="3"/>
      <c r="Z32" s="3"/>
    </row>
    <row r="33" spans="1:26" ht="14.4" thickBot="1" x14ac:dyDescent="0.35">
      <c r="A33" s="167" t="s">
        <v>64</v>
      </c>
      <c r="B33" s="18">
        <f>Assumptions!B80</f>
        <v>0</v>
      </c>
      <c r="C33" s="169" t="e">
        <f t="shared" ref="C33" si="8">B33+C32</f>
        <v>#DIV/0!</v>
      </c>
      <c r="D33" s="169" t="e">
        <f t="shared" ref="D33" si="9">C33+D32</f>
        <v>#DIV/0!</v>
      </c>
      <c r="E33" s="169" t="e">
        <f t="shared" ref="E33" si="10">D33+E32</f>
        <v>#DIV/0!</v>
      </c>
      <c r="F33" s="169" t="e">
        <f t="shared" ref="F33" si="11">E33+F32</f>
        <v>#DIV/0!</v>
      </c>
      <c r="G33" s="169" t="e">
        <f t="shared" ref="G33" si="12">F33+G32</f>
        <v>#DIV/0!</v>
      </c>
      <c r="H33" s="169" t="e">
        <f t="shared" ref="H33" si="13">G33+H32</f>
        <v>#DIV/0!</v>
      </c>
      <c r="I33" s="169" t="e">
        <f t="shared" ref="I33" si="14">H33+I32</f>
        <v>#DIV/0!</v>
      </c>
      <c r="J33" s="169" t="e">
        <f t="shared" ref="J33" si="15">I33+J32</f>
        <v>#DIV/0!</v>
      </c>
      <c r="K33" s="169" t="e">
        <f t="shared" ref="K33" si="16">J33+K32</f>
        <v>#DIV/0!</v>
      </c>
      <c r="L33" s="169" t="e">
        <f t="shared" ref="L33" si="17">K33+L32</f>
        <v>#DIV/0!</v>
      </c>
      <c r="M33" s="169" t="e">
        <f t="shared" ref="M33" si="18">L33+M32</f>
        <v>#DIV/0!</v>
      </c>
      <c r="N33" s="169" t="e">
        <f t="shared" ref="N33" si="19">M33+N32</f>
        <v>#DIV/0!</v>
      </c>
      <c r="O33" s="169" t="e">
        <f t="shared" ref="O33" si="20">N33+O32</f>
        <v>#DIV/0!</v>
      </c>
      <c r="P33" s="169" t="e">
        <f t="shared" ref="P33" si="21">O33+P32</f>
        <v>#DIV/0!</v>
      </c>
      <c r="Q33" s="169" t="e">
        <f t="shared" ref="Q33" si="22">P33+Q32</f>
        <v>#DIV/0!</v>
      </c>
      <c r="R33" s="169" t="e">
        <f t="shared" ref="R33" si="23">Q33+R32</f>
        <v>#DIV/0!</v>
      </c>
      <c r="S33" s="169" t="e">
        <f t="shared" ref="S33" si="24">R33+S32</f>
        <v>#DIV/0!</v>
      </c>
      <c r="T33" s="169" t="e">
        <f t="shared" ref="T33" si="25">S33+T32</f>
        <v>#DIV/0!</v>
      </c>
      <c r="U33" s="169" t="e">
        <f t="shared" ref="U33" si="26">T33+U32</f>
        <v>#DIV/0!</v>
      </c>
      <c r="V33" s="169" t="e">
        <f t="shared" ref="V33" si="27">U33+V32</f>
        <v>#DIV/0!</v>
      </c>
      <c r="W33" s="3"/>
      <c r="X33" s="3"/>
      <c r="Y33" s="3"/>
      <c r="Z33" s="3"/>
    </row>
    <row r="34" spans="1:26" ht="13.8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" thickBot="1" x14ac:dyDescent="0.35">
      <c r="A36" s="187" t="s">
        <v>65</v>
      </c>
      <c r="B36" s="188">
        <f>Assumptions!B85</f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8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8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8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8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8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8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8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8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8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8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8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8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8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8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8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8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8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8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8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8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8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8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8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8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8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8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8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8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8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8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8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8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B2:B3"/>
    <mergeCell ref="S2:V2"/>
    <mergeCell ref="F1:L1"/>
    <mergeCell ref="C2:F2"/>
    <mergeCell ref="G2:J2"/>
    <mergeCell ref="K2:N2"/>
    <mergeCell ref="O2:R2"/>
  </mergeCells>
  <conditionalFormatting sqref="B33:V33">
    <cfRule type="cellIs" dxfId="1" priority="1" operator="lessThan">
      <formula>$B$36</formula>
    </cfRule>
  </conditionalFormatting>
  <conditionalFormatting sqref="B33:V33">
    <cfRule type="cellIs" dxfId="0" priority="2" operator="greaterThan">
      <formula>$B$36</formula>
    </cfRule>
  </conditionalFormatting>
  <pageMargins left="0" right="0" top="0" bottom="0" header="0" footer="0"/>
  <pageSetup paperSize="9" scale="54" orientation="portrait" r:id="rId1"/>
  <rowBreaks count="1" manualBreakCount="1">
    <brk id="37" max="1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0"/>
  <sheetViews>
    <sheetView workbookViewId="0">
      <selection activeCell="G20" sqref="G20"/>
    </sheetView>
  </sheetViews>
  <sheetFormatPr defaultColWidth="9.109375" defaultRowHeight="14.4" x14ac:dyDescent="0.3"/>
  <cols>
    <col min="1" max="2" width="9.109375" style="1"/>
    <col min="3" max="3" width="23.44140625" style="1" bestFit="1" customWidth="1"/>
    <col min="4" max="4" width="14.88671875" style="1" bestFit="1" customWidth="1"/>
    <col min="5" max="5" width="12.6640625" style="1" bestFit="1" customWidth="1"/>
    <col min="6" max="6" width="10.109375" style="1" customWidth="1"/>
    <col min="7" max="7" width="17.5546875" style="1" bestFit="1" customWidth="1"/>
    <col min="8" max="16384" width="9.109375" style="1"/>
  </cols>
  <sheetData>
    <row r="1" spans="3:7" x14ac:dyDescent="0.3">
      <c r="C1" s="237" t="s">
        <v>117</v>
      </c>
      <c r="D1" s="237"/>
      <c r="E1" s="237"/>
      <c r="F1" s="237"/>
      <c r="G1" s="237"/>
    </row>
    <row r="3" spans="3:7" x14ac:dyDescent="0.3">
      <c r="C3" s="223" t="s">
        <v>99</v>
      </c>
      <c r="D3" s="223"/>
      <c r="E3" s="223"/>
      <c r="F3" s="223"/>
      <c r="G3" s="223"/>
    </row>
    <row r="4" spans="3:7" ht="14.4" customHeight="1" x14ac:dyDescent="0.3">
      <c r="C4" s="175" t="s">
        <v>100</v>
      </c>
      <c r="D4" s="175" t="s">
        <v>101</v>
      </c>
      <c r="E4" s="175" t="s">
        <v>95</v>
      </c>
      <c r="F4" s="175" t="s">
        <v>80</v>
      </c>
      <c r="G4" s="175" t="s">
        <v>102</v>
      </c>
    </row>
    <row r="5" spans="3:7" x14ac:dyDescent="0.3">
      <c r="C5" s="176"/>
      <c r="D5" s="177"/>
      <c r="E5" s="177"/>
      <c r="F5" s="177"/>
      <c r="G5" s="178"/>
    </row>
    <row r="6" spans="3:7" x14ac:dyDescent="0.3">
      <c r="C6" s="176"/>
      <c r="D6" s="177"/>
      <c r="E6" s="177"/>
      <c r="F6" s="177"/>
      <c r="G6" s="178"/>
    </row>
    <row r="7" spans="3:7" x14ac:dyDescent="0.3">
      <c r="C7" s="176"/>
      <c r="D7" s="177"/>
      <c r="E7" s="177"/>
      <c r="F7" s="177"/>
      <c r="G7" s="178"/>
    </row>
    <row r="8" spans="3:7" x14ac:dyDescent="0.3">
      <c r="C8" s="176"/>
      <c r="D8" s="177"/>
      <c r="E8" s="177"/>
      <c r="F8" s="177"/>
      <c r="G8" s="178"/>
    </row>
    <row r="9" spans="3:7" x14ac:dyDescent="0.3">
      <c r="C9" s="176"/>
      <c r="D9" s="177"/>
      <c r="E9" s="177"/>
      <c r="F9" s="177"/>
      <c r="G9" s="178"/>
    </row>
    <row r="10" spans="3:7" x14ac:dyDescent="0.3">
      <c r="C10" s="180" t="s">
        <v>80</v>
      </c>
      <c r="D10" s="180">
        <f>SUM(D5:D9)</f>
        <v>0</v>
      </c>
      <c r="E10" s="180" t="s">
        <v>79</v>
      </c>
      <c r="F10" s="181">
        <f>SUM(F5:F9)</f>
        <v>0</v>
      </c>
      <c r="G10" s="180" t="s">
        <v>79</v>
      </c>
    </row>
    <row r="12" spans="3:7" x14ac:dyDescent="0.3">
      <c r="C12" s="223" t="s">
        <v>103</v>
      </c>
      <c r="D12" s="223"/>
      <c r="E12" s="223"/>
      <c r="F12" s="223"/>
      <c r="G12" s="223"/>
    </row>
    <row r="13" spans="3:7" ht="14.4" customHeight="1" x14ac:dyDescent="0.3">
      <c r="C13" s="175" t="s">
        <v>100</v>
      </c>
      <c r="D13" s="175" t="s">
        <v>101</v>
      </c>
      <c r="E13" s="175" t="s">
        <v>95</v>
      </c>
      <c r="F13" s="175" t="s">
        <v>80</v>
      </c>
      <c r="G13" s="175" t="s">
        <v>102</v>
      </c>
    </row>
    <row r="14" spans="3:7" x14ac:dyDescent="0.3">
      <c r="C14" s="176"/>
      <c r="D14" s="177"/>
      <c r="E14" s="177"/>
      <c r="F14" s="177"/>
      <c r="G14" s="178"/>
    </row>
    <row r="15" spans="3:7" x14ac:dyDescent="0.3">
      <c r="C15" s="176"/>
      <c r="D15" s="177"/>
      <c r="E15" s="177"/>
      <c r="F15" s="177"/>
      <c r="G15" s="178"/>
    </row>
    <row r="16" spans="3:7" x14ac:dyDescent="0.3">
      <c r="C16" s="176"/>
      <c r="D16" s="177"/>
      <c r="E16" s="177"/>
      <c r="F16" s="177"/>
      <c r="G16" s="178"/>
    </row>
    <row r="17" spans="3:7" x14ac:dyDescent="0.3">
      <c r="C17" s="176"/>
      <c r="D17" s="177"/>
      <c r="E17" s="177"/>
      <c r="F17" s="177"/>
      <c r="G17" s="178"/>
    </row>
    <row r="18" spans="3:7" x14ac:dyDescent="0.3">
      <c r="C18" s="176"/>
      <c r="D18" s="177"/>
      <c r="E18" s="177"/>
      <c r="F18" s="177"/>
      <c r="G18" s="178"/>
    </row>
    <row r="19" spans="3:7" x14ac:dyDescent="0.3">
      <c r="C19" s="176"/>
      <c r="D19" s="177"/>
      <c r="E19" s="177"/>
      <c r="F19" s="177"/>
      <c r="G19" s="178"/>
    </row>
    <row r="20" spans="3:7" x14ac:dyDescent="0.3">
      <c r="C20" s="180" t="s">
        <v>80</v>
      </c>
      <c r="D20" s="180">
        <f>SUM(D14:D19)</f>
        <v>0</v>
      </c>
      <c r="E20" s="180" t="s">
        <v>79</v>
      </c>
      <c r="F20" s="181">
        <f>SUM(F14:F19)</f>
        <v>0</v>
      </c>
      <c r="G20" s="180" t="s">
        <v>79</v>
      </c>
    </row>
    <row r="21" spans="3:7" x14ac:dyDescent="0.3">
      <c r="C21" s="182" t="s">
        <v>104</v>
      </c>
      <c r="D21" s="182">
        <f>SUM(D20,D10)</f>
        <v>0</v>
      </c>
      <c r="E21" s="182" t="s">
        <v>79</v>
      </c>
      <c r="F21" s="183">
        <f>SUM(F20,F10)</f>
        <v>0</v>
      </c>
      <c r="G21" s="182" t="s">
        <v>79</v>
      </c>
    </row>
    <row r="23" spans="3:7" x14ac:dyDescent="0.3">
      <c r="C23" s="223" t="s">
        <v>124</v>
      </c>
      <c r="D23" s="223"/>
      <c r="F23" s="2"/>
      <c r="G23" s="2"/>
    </row>
    <row r="24" spans="3:7" x14ac:dyDescent="0.3">
      <c r="C24" s="175" t="s">
        <v>91</v>
      </c>
      <c r="D24" s="179"/>
    </row>
    <row r="25" spans="3:7" x14ac:dyDescent="0.3">
      <c r="C25" s="175" t="s">
        <v>89</v>
      </c>
      <c r="D25" s="179"/>
    </row>
    <row r="27" spans="3:7" x14ac:dyDescent="0.3">
      <c r="C27" s="223" t="s">
        <v>9</v>
      </c>
      <c r="D27" s="223"/>
    </row>
    <row r="28" spans="3:7" x14ac:dyDescent="0.3">
      <c r="C28" s="175" t="s">
        <v>93</v>
      </c>
      <c r="D28" s="179"/>
    </row>
    <row r="29" spans="3:7" x14ac:dyDescent="0.3">
      <c r="C29" s="200" t="s">
        <v>132</v>
      </c>
      <c r="D29" s="179"/>
    </row>
    <row r="30" spans="3:7" x14ac:dyDescent="0.3">
      <c r="C30" s="175" t="s">
        <v>92</v>
      </c>
      <c r="D30" s="179"/>
    </row>
  </sheetData>
  <mergeCells count="5">
    <mergeCell ref="C1:G1"/>
    <mergeCell ref="C12:G12"/>
    <mergeCell ref="C3:G3"/>
    <mergeCell ref="C23:D23"/>
    <mergeCell ref="C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Assumptions</vt:lpstr>
      <vt:lpstr>CAPEX OPEX</vt:lpstr>
      <vt:lpstr>Profit &amp; Loss</vt:lpstr>
      <vt:lpstr>Cash Flow</vt:lpstr>
      <vt:lpstr>Employee Structure</vt:lpstr>
      <vt:lpstr>Assumptions!Print_Area</vt:lpstr>
      <vt:lpstr>'Cash Flow'!Print_Area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Shaker</dc:creator>
  <cp:lastModifiedBy>Comment</cp:lastModifiedBy>
  <cp:revision/>
  <cp:lastPrinted>2017-12-13T07:28:37Z</cp:lastPrinted>
  <dcterms:created xsi:type="dcterms:W3CDTF">2015-09-03T07:05:48Z</dcterms:created>
  <dcterms:modified xsi:type="dcterms:W3CDTF">2024-03-12T08:50:37Z</dcterms:modified>
</cp:coreProperties>
</file>